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9105" activeTab="0"/>
  </bookViews>
  <sheets>
    <sheet name="Zapisnik Žene" sheetId="1" r:id="rId1"/>
    <sheet name="Zapisnik MUŠKI" sheetId="2" r:id="rId2"/>
    <sheet name="Prijava T " sheetId="3" r:id="rId3"/>
  </sheets>
  <definedNames>
    <definedName name="_xlnm.Print_Area" localSheetId="0">'Zapisnik Žene'!$A$1:$R$79</definedName>
  </definedNames>
  <calcPr fullCalcOnLoad="1"/>
</workbook>
</file>

<file path=xl/sharedStrings.xml><?xml version="1.0" encoding="utf-8"?>
<sst xmlns="http://schemas.openxmlformats.org/spreadsheetml/2006/main" count="392" uniqueCount="168">
  <si>
    <t>tjeles.</t>
  </si>
  <si>
    <t>sincl.</t>
  </si>
  <si>
    <t xml:space="preserve"> </t>
  </si>
  <si>
    <t xml:space="preserve">     TRZAJ</t>
  </si>
  <si>
    <t xml:space="preserve">  IZBAČAJ</t>
  </si>
  <si>
    <t>TOTAL</t>
  </si>
  <si>
    <t>težina</t>
  </si>
  <si>
    <t>koef.</t>
  </si>
  <si>
    <t>bod.</t>
  </si>
  <si>
    <t>SUDCI :</t>
  </si>
  <si>
    <t>1.</t>
  </si>
  <si>
    <t xml:space="preserve">       </t>
  </si>
  <si>
    <t>2.</t>
  </si>
  <si>
    <t>3.</t>
  </si>
  <si>
    <t>SPOL</t>
  </si>
  <si>
    <t>RANG:</t>
  </si>
  <si>
    <t>M</t>
  </si>
  <si>
    <t>Ž</t>
  </si>
  <si>
    <t>POTPIS</t>
  </si>
  <si>
    <t>red.</t>
  </si>
  <si>
    <t>broj</t>
  </si>
  <si>
    <t>KAT</t>
  </si>
  <si>
    <t>god.</t>
  </si>
  <si>
    <t>rođ.</t>
  </si>
  <si>
    <t>SUDAC ZAPISNIČAR :</t>
  </si>
  <si>
    <t>DELEGAT</t>
  </si>
  <si>
    <t xml:space="preserve"> KLUB</t>
  </si>
  <si>
    <t xml:space="preserve">Prijave težina Izbačaj </t>
  </si>
  <si>
    <t xml:space="preserve">Ime I prezime </t>
  </si>
  <si>
    <t>Ime i Prezime</t>
  </si>
  <si>
    <t xml:space="preserve">KLUB DIZAČA UTEGA SPLIT MATADURA </t>
  </si>
  <si>
    <t>ŠPORTSKI DIZAČKI KLUB SOLIN</t>
  </si>
  <si>
    <t>KLUB DIZAČA UTEGA KAŠTELA</t>
  </si>
  <si>
    <t>KLUB DIZAČA UTEGA RJEČINA 75 - DRAŽICE</t>
  </si>
  <si>
    <t>KLUB DIZAČA UTEGA VUKOVAR</t>
  </si>
  <si>
    <t>DIZAČKI KLUB METALAC</t>
  </si>
  <si>
    <t>DIZAČKI KLUB SLAVONIJA</t>
  </si>
  <si>
    <t xml:space="preserve">ŠDK Solin </t>
  </si>
  <si>
    <t xml:space="preserve">KDU Split Matadura </t>
  </si>
  <si>
    <t>KDU Kaštela</t>
  </si>
  <si>
    <t xml:space="preserve">KDU Rječina </t>
  </si>
  <si>
    <t>KDU Vukovar</t>
  </si>
  <si>
    <t xml:space="preserve">DK Slavonija </t>
  </si>
  <si>
    <t>Tot Ekipa</t>
  </si>
  <si>
    <t xml:space="preserve">Van Kon. </t>
  </si>
  <si>
    <t xml:space="preserve">Tot Ek. </t>
  </si>
  <si>
    <t xml:space="preserve">KDU Kštela </t>
  </si>
  <si>
    <t xml:space="preserve">KD Metalac </t>
  </si>
  <si>
    <t xml:space="preserve">Split 09. prosinca, 2017. </t>
  </si>
  <si>
    <t>Kup Republike Hrvatske Ivan Helman</t>
  </si>
  <si>
    <t xml:space="preserve">Ekipa Muškarci </t>
  </si>
  <si>
    <t>Datum:  09. 12. 2017.</t>
  </si>
  <si>
    <t xml:space="preserve">Datum:  09. 12. 2017. </t>
  </si>
  <si>
    <t>Ekipa Žene</t>
  </si>
  <si>
    <t xml:space="preserve">Željka Miljković </t>
  </si>
  <si>
    <t xml:space="preserve">Nataša Dermiček </t>
  </si>
  <si>
    <t xml:space="preserve">Hermana Dermiček </t>
  </si>
  <si>
    <t xml:space="preserve">Ana Crnjac </t>
  </si>
  <si>
    <t xml:space="preserve">Ana Željezić </t>
  </si>
  <si>
    <t>Nina Gugoić</t>
  </si>
  <si>
    <t xml:space="preserve">Božen Botica </t>
  </si>
  <si>
    <t xml:space="preserve">Anita Buzov </t>
  </si>
  <si>
    <t>Tina Erceg</t>
  </si>
  <si>
    <t>Tamara Zulim</t>
  </si>
  <si>
    <t xml:space="preserve">Paula Žagar </t>
  </si>
  <si>
    <t>Chiara Reljac</t>
  </si>
  <si>
    <t xml:space="preserve">Ala Mulaosmanović </t>
  </si>
  <si>
    <t>Ivona Buzov</t>
  </si>
  <si>
    <t>Mia Radman</t>
  </si>
  <si>
    <t xml:space="preserve">Iris Trutanić </t>
  </si>
  <si>
    <t>Tihana Mjaer</t>
  </si>
  <si>
    <t>Tena Wertag</t>
  </si>
  <si>
    <t>MartinaVavra</t>
  </si>
  <si>
    <t>Nives Ostrošić</t>
  </si>
  <si>
    <t xml:space="preserve">Lucija Gračanin </t>
  </si>
  <si>
    <t xml:space="preserve">Goran Čulić </t>
  </si>
  <si>
    <t xml:space="preserve">Sara Brodić </t>
  </si>
  <si>
    <t>Goran Čulić</t>
  </si>
  <si>
    <t xml:space="preserve"> Ivo Borozan</t>
  </si>
  <si>
    <t>28x</t>
  </si>
  <si>
    <t>32x</t>
  </si>
  <si>
    <t>40x</t>
  </si>
  <si>
    <t>51x</t>
  </si>
  <si>
    <t>53x</t>
  </si>
  <si>
    <t>do 53</t>
  </si>
  <si>
    <t xml:space="preserve">Tina Erceg </t>
  </si>
  <si>
    <t>Seniorski rekord Hrvatske kategorija do 53 disciplima trzj.  66 kg.</t>
  </si>
  <si>
    <t>Mladen Buzančić</t>
  </si>
  <si>
    <t>41x</t>
  </si>
  <si>
    <t xml:space="preserve">Ante Tokić </t>
  </si>
  <si>
    <t>60x</t>
  </si>
  <si>
    <t>63x</t>
  </si>
  <si>
    <t>65x</t>
  </si>
  <si>
    <t>68x</t>
  </si>
  <si>
    <t>79x</t>
  </si>
  <si>
    <t>43x</t>
  </si>
  <si>
    <t>44x</t>
  </si>
  <si>
    <t>58x</t>
  </si>
  <si>
    <t>Dino Đale</t>
  </si>
  <si>
    <t xml:space="preserve">Ilija Plosnić </t>
  </si>
  <si>
    <t>Kadetski i juniorski i rekord Hrvatske kategorija do 63 disciplina  Izbačaj 71 kg</t>
  </si>
  <si>
    <t>Mirko Pejković</t>
  </si>
  <si>
    <t xml:space="preserve">Frane Jelavić </t>
  </si>
  <si>
    <t xml:space="preserve">Danijel Plosnić </t>
  </si>
  <si>
    <t>Amar Musić</t>
  </si>
  <si>
    <t>62x</t>
  </si>
  <si>
    <t>64x</t>
  </si>
  <si>
    <t>67x</t>
  </si>
  <si>
    <t>70x</t>
  </si>
  <si>
    <t>71x</t>
  </si>
  <si>
    <t>x</t>
  </si>
  <si>
    <t>83x</t>
  </si>
  <si>
    <t xml:space="preserve">Prvo mjesto </t>
  </si>
  <si>
    <t xml:space="preserve">Drugo mjesto </t>
  </si>
  <si>
    <t xml:space="preserve">Treče mjesto </t>
  </si>
  <si>
    <t>Dominik Gulin</t>
  </si>
  <si>
    <t>Stipe Vrsaljko</t>
  </si>
  <si>
    <t>Špiro Škrobica</t>
  </si>
  <si>
    <t>Stipe Lukić</t>
  </si>
  <si>
    <t>Ensar Musić</t>
  </si>
  <si>
    <t xml:space="preserve">Ivan Marjanović </t>
  </si>
  <si>
    <t xml:space="preserve">Nikša Torlak </t>
  </si>
  <si>
    <t>Ante Čović</t>
  </si>
  <si>
    <t xml:space="preserve">Nova Hlača </t>
  </si>
  <si>
    <t>Mihael Klić</t>
  </si>
  <si>
    <t>Georgije Bogojević</t>
  </si>
  <si>
    <t xml:space="preserve">Antony Krišto </t>
  </si>
  <si>
    <t xml:space="preserve">Luka Straščik </t>
  </si>
  <si>
    <t xml:space="preserve">Branimir Hren </t>
  </si>
  <si>
    <t xml:space="preserve">Zdenko Prokop </t>
  </si>
  <si>
    <t>Vicenco Žagar</t>
  </si>
  <si>
    <t xml:space="preserve">Valentino Kukuljan </t>
  </si>
  <si>
    <t xml:space="preserve">Andrej Todorović </t>
  </si>
  <si>
    <t xml:space="preserve">Nikola Todorović </t>
  </si>
  <si>
    <t xml:space="preserve">Dražen Vidić </t>
  </si>
  <si>
    <t>Borna Wtrtag</t>
  </si>
  <si>
    <t>33x</t>
  </si>
  <si>
    <t>85x</t>
  </si>
  <si>
    <t>90x</t>
  </si>
  <si>
    <t>91x</t>
  </si>
  <si>
    <t>95x</t>
  </si>
  <si>
    <t>105x</t>
  </si>
  <si>
    <t>110x</t>
  </si>
  <si>
    <t>Kadetski i juniorski rekord Hrvatske kategorija do 63 disciplina  Izbačaj 70 kg</t>
  </si>
  <si>
    <t>Mlađi kadeti, kadeti i juniori rekord Hrvatske kategorija do +75disciplina trzaj 61. kg</t>
  </si>
  <si>
    <t>Mlađi kadeti rekord Hrvatske kategorija do 69 disciplina Biatolon j 132. kg</t>
  </si>
  <si>
    <t>Mlađi kadeti, kadeti i juniori rekord Hrvatske kategorija do +75disciplina izbačaj 73. kg</t>
  </si>
  <si>
    <t>Mlađi kadeti, kadeti i juniori  rekord Hrvatske kategorija do +75disciplina biatlonv 134. kg</t>
  </si>
  <si>
    <t>Mlađi kadeti rekord Hrvatske kategorija do 69 disciplina trzaj 60. kg</t>
  </si>
  <si>
    <t>18x</t>
  </si>
  <si>
    <t>48x</t>
  </si>
  <si>
    <t xml:space="preserve">Marin Čavka </t>
  </si>
  <si>
    <t>113x</t>
  </si>
  <si>
    <t>80x</t>
  </si>
  <si>
    <t>86x</t>
  </si>
  <si>
    <t>117x</t>
  </si>
  <si>
    <t xml:space="preserve"> Mate  Rodić</t>
  </si>
  <si>
    <t>Mlađi kadeti rekord Hrvatske kategorija do 50 disciplina izbačaj 60. kg</t>
  </si>
  <si>
    <t>Mlađi kadeti rekord Hrvatske kategorija do 50 disciplina biatlom 90. kg</t>
  </si>
  <si>
    <t>98x</t>
  </si>
  <si>
    <t>100x</t>
  </si>
  <si>
    <t>101x</t>
  </si>
  <si>
    <t>103x</t>
  </si>
  <si>
    <t>125x</t>
  </si>
  <si>
    <t>147x</t>
  </si>
  <si>
    <t>102x</t>
  </si>
  <si>
    <t>105+</t>
  </si>
  <si>
    <t xml:space="preserve">Treće mjesto 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</si>
</sst>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&quot;kn&quot;\ * #,##0_-;\-&quot;kn&quot;\ * #,##0_-;_-&quot;kn&quot;\ * &quot;-&quot;_-;_-@_-"/>
    <numFmt numFmtId="165" formatCode="_-* #,##0_-;\-* #,##0_-;_-* &quot;-&quot;_-;_-@_-"/>
    <numFmt numFmtId="166" formatCode="_-&quot;kn&quot;\ * #,##0.00_-;\-&quot;kn&quot;\ * #,##0.00_-;_-&quot;kn&quot;\ * &quot;-&quot;??_-;_-@_-"/>
    <numFmt numFmtId="167" formatCode="_-* #,##0.00_-;\-* #,##0.00_-;_-* &quot;-&quot;??_-;_-@_-"/>
    <numFmt numFmtId="168" formatCode="0.0"/>
    <numFmt numFmtId="169" formatCode="0.00;[Red]0.00"/>
    <numFmt numFmtId="170" formatCode="0.0;[Red]0.0"/>
    <numFmt numFmtId="171" formatCode="#,##0.00000;[Red]#,##0.00000"/>
    <numFmt numFmtId="172" formatCode="0;[Red]0"/>
    <numFmt numFmtId="173" formatCode="#,###.0"/>
    <numFmt numFmtId="174" formatCode="#,###"/>
    <numFmt numFmtId="175" formatCode="#,##0.0000;[Red]#,##0.0000"/>
    <numFmt numFmtId="176" formatCode="#,##0.000000;[Red]#,##0.00000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b/>
      <sz val="18"/>
      <name val="Arial"/>
      <family val="2"/>
    </font>
    <font>
      <b/>
      <sz val="22"/>
      <color indexed="8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b/>
      <sz val="10"/>
      <name val="Arial CE"/>
      <family val="0"/>
    </font>
    <font>
      <sz val="10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Verdana"/>
      <family val="2"/>
    </font>
    <font>
      <sz val="10"/>
      <color rgb="FF000000"/>
      <name val="Helvetica"/>
      <family val="0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57">
      <alignment/>
      <protection/>
    </xf>
    <xf numFmtId="170" fontId="3" fillId="0" borderId="10" xfId="57" applyNumberFormat="1" applyBorder="1" applyAlignment="1">
      <alignment horizontal="center"/>
      <protection/>
    </xf>
    <xf numFmtId="0" fontId="3" fillId="0" borderId="0" xfId="57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0" xfId="57" applyFill="1" applyBorder="1" applyAlignment="1">
      <alignment horizontal="center"/>
      <protection/>
    </xf>
    <xf numFmtId="2" fontId="3" fillId="0" borderId="10" xfId="57" applyNumberFormat="1" applyFill="1" applyBorder="1" applyAlignment="1">
      <alignment horizont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0" xfId="57" applyFont="1" applyFill="1" applyBorder="1" applyAlignment="1">
      <alignment horizontal="left"/>
      <protection/>
    </xf>
    <xf numFmtId="0" fontId="0" fillId="0" borderId="0" xfId="0" applyBorder="1" applyAlignment="1">
      <alignment horizontal="center"/>
    </xf>
    <xf numFmtId="170" fontId="3" fillId="0" borderId="0" xfId="57" applyNumberForma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167" fontId="0" fillId="0" borderId="0" xfId="42" applyAlignment="1">
      <alignment/>
    </xf>
    <xf numFmtId="0" fontId="0" fillId="0" borderId="12" xfId="0" applyBorder="1" applyAlignment="1">
      <alignment horizontal="center"/>
    </xf>
    <xf numFmtId="0" fontId="3" fillId="0" borderId="12" xfId="57" applyFont="1" applyFill="1" applyBorder="1" applyAlignment="1">
      <alignment horizontal="left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2" xfId="57" applyFill="1" applyBorder="1" applyAlignment="1">
      <alignment horizontal="center"/>
      <protection/>
    </xf>
    <xf numFmtId="2" fontId="3" fillId="0" borderId="12" xfId="57" applyNumberFormat="1" applyFill="1" applyBorder="1" applyAlignment="1">
      <alignment horizontal="center"/>
      <protection/>
    </xf>
    <xf numFmtId="176" fontId="3" fillId="0" borderId="12" xfId="57" applyNumberFormat="1" applyBorder="1" applyAlignment="1">
      <alignment horizontal="center"/>
      <protection/>
    </xf>
    <xf numFmtId="0" fontId="0" fillId="0" borderId="21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33" borderId="10" xfId="57" applyFont="1" applyFill="1" applyBorder="1" applyAlignment="1">
      <alignment horizontal="left"/>
      <protection/>
    </xf>
    <xf numFmtId="0" fontId="3" fillId="33" borderId="10" xfId="57" applyFont="1" applyFill="1" applyBorder="1" applyAlignment="1">
      <alignment horizontal="center"/>
      <protection/>
    </xf>
    <xf numFmtId="176" fontId="3" fillId="33" borderId="10" xfId="57" applyNumberFormat="1" applyFill="1" applyBorder="1" applyAlignment="1">
      <alignment horizontal="center"/>
      <protection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170" fontId="3" fillId="33" borderId="10" xfId="57" applyNumberFormat="1" applyFill="1" applyBorder="1" applyAlignment="1">
      <alignment horizontal="center"/>
      <protection/>
    </xf>
    <xf numFmtId="0" fontId="0" fillId="33" borderId="10" xfId="0" applyFill="1" applyBorder="1" applyAlignment="1">
      <alignment/>
    </xf>
    <xf numFmtId="0" fontId="3" fillId="33" borderId="10" xfId="57" applyFill="1" applyBorder="1" applyAlignment="1">
      <alignment horizontal="center"/>
      <protection/>
    </xf>
    <xf numFmtId="0" fontId="0" fillId="33" borderId="10" xfId="0" applyFont="1" applyFill="1" applyBorder="1" applyAlignment="1">
      <alignment horizontal="center"/>
    </xf>
    <xf numFmtId="2" fontId="3" fillId="33" borderId="10" xfId="57" applyNumberFormat="1" applyFill="1" applyBorder="1" applyAlignment="1">
      <alignment horizontal="center"/>
      <protection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3" fillId="0" borderId="0" xfId="57" applyFont="1" applyFill="1" applyBorder="1" applyAlignment="1">
      <alignment horizontal="left"/>
      <protection/>
    </xf>
    <xf numFmtId="0" fontId="3" fillId="0" borderId="0" xfId="57" applyFont="1" applyBorder="1" applyAlignment="1">
      <alignment horizontal="left"/>
      <protection/>
    </xf>
    <xf numFmtId="0" fontId="3" fillId="0" borderId="0" xfId="57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2" fontId="3" fillId="0" borderId="0" xfId="57" applyNumberFormat="1" applyFill="1" applyBorder="1" applyAlignment="1">
      <alignment horizontal="center"/>
      <protection/>
    </xf>
    <xf numFmtId="176" fontId="3" fillId="0" borderId="0" xfId="57" applyNumberFormat="1" applyBorder="1" applyAlignment="1">
      <alignment horizontal="center"/>
      <protection/>
    </xf>
    <xf numFmtId="0" fontId="0" fillId="8" borderId="1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33" borderId="0" xfId="57" applyFill="1">
      <alignment/>
      <protection/>
    </xf>
    <xf numFmtId="0" fontId="0" fillId="33" borderId="0" xfId="0" applyFill="1" applyBorder="1" applyAlignment="1">
      <alignment horizontal="center"/>
    </xf>
    <xf numFmtId="0" fontId="0" fillId="8" borderId="17" xfId="0" applyFill="1" applyBorder="1" applyAlignment="1">
      <alignment/>
    </xf>
    <xf numFmtId="0" fontId="7" fillId="0" borderId="0" xfId="0" applyFont="1" applyAlignment="1">
      <alignment/>
    </xf>
    <xf numFmtId="0" fontId="0" fillId="3" borderId="10" xfId="0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3" fillId="33" borderId="0" xfId="57" applyFill="1" applyAlignment="1">
      <alignment horizontal="center"/>
      <protection/>
    </xf>
    <xf numFmtId="0" fontId="0" fillId="33" borderId="0" xfId="0" applyFill="1" applyAlignment="1">
      <alignment horizontal="center"/>
    </xf>
    <xf numFmtId="14" fontId="0" fillId="0" borderId="10" xfId="0" applyNumberFormat="1" applyBorder="1" applyAlignment="1">
      <alignment/>
    </xf>
    <xf numFmtId="0" fontId="0" fillId="14" borderId="10" xfId="0" applyFill="1" applyBorder="1" applyAlignment="1">
      <alignment/>
    </xf>
    <xf numFmtId="0" fontId="0" fillId="14" borderId="10" xfId="0" applyFont="1" applyFill="1" applyBorder="1" applyAlignment="1">
      <alignment/>
    </xf>
    <xf numFmtId="0" fontId="0" fillId="14" borderId="10" xfId="0" applyFont="1" applyFill="1" applyBorder="1" applyAlignment="1">
      <alignment horizontal="center"/>
    </xf>
    <xf numFmtId="2" fontId="3" fillId="14" borderId="10" xfId="57" applyNumberFormat="1" applyFill="1" applyBorder="1" applyAlignment="1">
      <alignment horizontal="center"/>
      <protection/>
    </xf>
    <xf numFmtId="176" fontId="3" fillId="14" borderId="10" xfId="57" applyNumberFormat="1" applyFill="1" applyBorder="1" applyAlignment="1">
      <alignment horizontal="center"/>
      <protection/>
    </xf>
    <xf numFmtId="0" fontId="0" fillId="14" borderId="10" xfId="0" applyFill="1" applyBorder="1" applyAlignment="1">
      <alignment horizontal="center"/>
    </xf>
    <xf numFmtId="170" fontId="3" fillId="14" borderId="10" xfId="57" applyNumberFormat="1" applyFill="1" applyBorder="1" applyAlignment="1">
      <alignment horizontal="center"/>
      <protection/>
    </xf>
    <xf numFmtId="0" fontId="0" fillId="14" borderId="10" xfId="0" applyFont="1" applyFill="1" applyBorder="1" applyAlignment="1">
      <alignment horizontal="left" vertical="center" wrapText="1"/>
    </xf>
    <xf numFmtId="14" fontId="0" fillId="14" borderId="10" xfId="0" applyNumberFormat="1" applyFill="1" applyBorder="1" applyAlignment="1">
      <alignment/>
    </xf>
    <xf numFmtId="0" fontId="0" fillId="14" borderId="10" xfId="0" applyFill="1" applyBorder="1" applyAlignment="1">
      <alignment horizontal="right"/>
    </xf>
    <xf numFmtId="170" fontId="0" fillId="14" borderId="10" xfId="0" applyNumberFormat="1" applyFill="1" applyBorder="1" applyAlignment="1">
      <alignment/>
    </xf>
    <xf numFmtId="0" fontId="46" fillId="14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3" borderId="10" xfId="57" applyFont="1" applyFill="1" applyBorder="1" applyAlignment="1">
      <alignment horizontal="left"/>
      <protection/>
    </xf>
    <xf numFmtId="0" fontId="3" fillId="3" borderId="10" xfId="57" applyFont="1" applyFill="1" applyBorder="1" applyAlignment="1">
      <alignment horizontal="center"/>
      <protection/>
    </xf>
    <xf numFmtId="0" fontId="3" fillId="3" borderId="10" xfId="57" applyFill="1" applyBorder="1" applyAlignment="1">
      <alignment horizontal="center"/>
      <protection/>
    </xf>
    <xf numFmtId="2" fontId="3" fillId="3" borderId="10" xfId="57" applyNumberFormat="1" applyFill="1" applyBorder="1" applyAlignment="1">
      <alignment horizontal="center"/>
      <protection/>
    </xf>
    <xf numFmtId="176" fontId="3" fillId="3" borderId="10" xfId="57" applyNumberFormat="1" applyFill="1" applyBorder="1" applyAlignment="1">
      <alignment horizontal="center"/>
      <protection/>
    </xf>
    <xf numFmtId="170" fontId="3" fillId="3" borderId="10" xfId="57" applyNumberFormat="1" applyFill="1" applyBorder="1" applyAlignment="1">
      <alignment horizontal="center"/>
      <protection/>
    </xf>
    <xf numFmtId="170" fontId="0" fillId="3" borderId="10" xfId="0" applyNumberFormat="1" applyFill="1" applyBorder="1" applyAlignment="1">
      <alignment/>
    </xf>
    <xf numFmtId="0" fontId="0" fillId="0" borderId="18" xfId="0" applyFont="1" applyBorder="1" applyAlignment="1">
      <alignment/>
    </xf>
    <xf numFmtId="0" fontId="46" fillId="3" borderId="0" xfId="0" applyFont="1" applyFill="1" applyAlignment="1">
      <alignment/>
    </xf>
    <xf numFmtId="0" fontId="0" fillId="0" borderId="16" xfId="0" applyBorder="1" applyAlignment="1">
      <alignment horizontal="left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0" xfId="57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3" fillId="33" borderId="0" xfId="57" applyNumberForma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3" fillId="33" borderId="0" xfId="57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left" vertical="center" wrapText="1"/>
    </xf>
    <xf numFmtId="176" fontId="3" fillId="0" borderId="10" xfId="57" applyNumberFormat="1" applyFill="1" applyBorder="1" applyAlignment="1">
      <alignment horizontal="center"/>
      <protection/>
    </xf>
    <xf numFmtId="170" fontId="3" fillId="0" borderId="10" xfId="57" applyNumberFormat="1" applyFill="1" applyBorder="1" applyAlignment="1">
      <alignment horizontal="center"/>
      <protection/>
    </xf>
    <xf numFmtId="0" fontId="27" fillId="3" borderId="10" xfId="57" applyFont="1" applyFill="1" applyBorder="1" applyAlignment="1">
      <alignment horizontal="left"/>
      <protection/>
    </xf>
    <xf numFmtId="176" fontId="3" fillId="0" borderId="0" xfId="57" applyNumberFormat="1" applyFill="1" applyBorder="1" applyAlignment="1">
      <alignment horizontal="center"/>
      <protection/>
    </xf>
    <xf numFmtId="0" fontId="0" fillId="0" borderId="10" xfId="0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/>
    </xf>
    <xf numFmtId="0" fontId="7" fillId="14" borderId="1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KIPNO-vaga-rezltati-Rijek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PageLayoutView="0" workbookViewId="0" topLeftCell="A58">
      <selection activeCell="D62" sqref="D62:J62"/>
    </sheetView>
  </sheetViews>
  <sheetFormatPr defaultColWidth="9.140625" defaultRowHeight="12.75"/>
  <cols>
    <col min="1" max="1" width="4.140625" style="0" bestFit="1" customWidth="1"/>
    <col min="2" max="2" width="24.421875" style="0" bestFit="1" customWidth="1"/>
    <col min="3" max="3" width="11.8515625" style="0" bestFit="1" customWidth="1"/>
    <col min="12" max="12" width="9.140625" style="69" customWidth="1"/>
  </cols>
  <sheetData>
    <row r="1" spans="1:18" ht="24" customHeight="1">
      <c r="A1" s="97" t="s">
        <v>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5:17" ht="12.75">
      <c r="E2" s="1"/>
      <c r="G2" s="1"/>
      <c r="H2" s="1"/>
      <c r="I2" s="1"/>
      <c r="J2" s="1"/>
      <c r="K2" s="1"/>
      <c r="L2" s="68"/>
      <c r="M2" s="1"/>
      <c r="N2" s="1"/>
      <c r="O2" s="1"/>
      <c r="P2" s="1"/>
      <c r="Q2" s="1"/>
    </row>
    <row r="3" spans="1:18" ht="18.75" customHeight="1">
      <c r="A3" s="98" t="s">
        <v>49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ht="12.75">
      <c r="H4" s="65" t="s">
        <v>53</v>
      </c>
    </row>
    <row r="5" spans="2:4" ht="15" customHeight="1">
      <c r="B5" s="39" t="s">
        <v>52</v>
      </c>
      <c r="D5" s="27"/>
    </row>
    <row r="6" spans="1:18" ht="12.75">
      <c r="A6" s="15" t="s">
        <v>19</v>
      </c>
      <c r="B6" s="95" t="s">
        <v>29</v>
      </c>
      <c r="C6" s="26" t="s">
        <v>26</v>
      </c>
      <c r="D6" s="15" t="s">
        <v>22</v>
      </c>
      <c r="E6" s="15" t="s">
        <v>14</v>
      </c>
      <c r="F6" s="15" t="s">
        <v>0</v>
      </c>
      <c r="G6" s="15" t="s">
        <v>21</v>
      </c>
      <c r="H6" s="15" t="s">
        <v>1</v>
      </c>
      <c r="I6" s="8" t="s">
        <v>2</v>
      </c>
      <c r="J6" s="8" t="s">
        <v>3</v>
      </c>
      <c r="K6" s="8"/>
      <c r="L6" s="35"/>
      <c r="M6" s="37"/>
      <c r="N6" s="8" t="s">
        <v>4</v>
      </c>
      <c r="O6" s="10"/>
      <c r="P6" s="10" t="s">
        <v>5</v>
      </c>
      <c r="Q6" s="15" t="s">
        <v>1</v>
      </c>
      <c r="R6" s="92" t="s">
        <v>45</v>
      </c>
    </row>
    <row r="7" spans="1:18" ht="12.75">
      <c r="A7" s="17" t="s">
        <v>20</v>
      </c>
      <c r="B7" s="96"/>
      <c r="C7" s="17"/>
      <c r="D7" s="17" t="s">
        <v>23</v>
      </c>
      <c r="E7" s="17"/>
      <c r="F7" s="17" t="s">
        <v>6</v>
      </c>
      <c r="G7" s="17"/>
      <c r="H7" s="17" t="s">
        <v>7</v>
      </c>
      <c r="I7" s="26">
        <v>1</v>
      </c>
      <c r="J7" s="26">
        <v>2</v>
      </c>
      <c r="K7" s="36">
        <v>3</v>
      </c>
      <c r="L7" s="35"/>
      <c r="M7" s="26">
        <v>1</v>
      </c>
      <c r="N7" s="26">
        <v>2</v>
      </c>
      <c r="O7" s="26">
        <v>3</v>
      </c>
      <c r="P7" s="34"/>
      <c r="Q7" s="17" t="s">
        <v>8</v>
      </c>
      <c r="R7" s="17"/>
    </row>
    <row r="8" spans="1:18" ht="12.75">
      <c r="A8" s="43">
        <v>1</v>
      </c>
      <c r="B8" s="52" t="s">
        <v>59</v>
      </c>
      <c r="C8" s="41" t="s">
        <v>37</v>
      </c>
      <c r="D8" s="47"/>
      <c r="E8" s="41" t="s">
        <v>17</v>
      </c>
      <c r="F8" s="7">
        <v>50</v>
      </c>
      <c r="G8" s="41"/>
      <c r="H8" s="42">
        <f aca="true" t="shared" si="0" ref="H8:H35">10^(0.783497476*LOG(F8/153.655)^2)</f>
        <v>1.5355418697976269</v>
      </c>
      <c r="I8" s="43">
        <v>35</v>
      </c>
      <c r="J8" s="43">
        <v>40</v>
      </c>
      <c r="K8" s="43">
        <v>43</v>
      </c>
      <c r="L8" s="83"/>
      <c r="M8" s="43">
        <v>45</v>
      </c>
      <c r="N8" s="43">
        <v>50</v>
      </c>
      <c r="O8" s="43">
        <v>55</v>
      </c>
      <c r="P8" s="45">
        <f aca="true" t="shared" si="1" ref="P8:P35">SUM(MAX(I8:K8),MAX(M8:O8))</f>
        <v>98</v>
      </c>
      <c r="Q8" s="45">
        <f aca="true" t="shared" si="2" ref="Q8:Q35">H8*P8</f>
        <v>150.48310324016742</v>
      </c>
      <c r="R8" s="46"/>
    </row>
    <row r="9" spans="1:18" ht="12.75">
      <c r="A9" s="43">
        <v>2</v>
      </c>
      <c r="B9" s="52" t="s">
        <v>60</v>
      </c>
      <c r="C9" s="41" t="s">
        <v>37</v>
      </c>
      <c r="D9" s="47"/>
      <c r="E9" s="41" t="s">
        <v>17</v>
      </c>
      <c r="F9" s="7">
        <v>64.4</v>
      </c>
      <c r="G9" s="41"/>
      <c r="H9" s="42">
        <f>10^(0.783497476*LOG(F9/153.655)^2)</f>
        <v>1.2934464246755937</v>
      </c>
      <c r="I9" s="43">
        <v>50</v>
      </c>
      <c r="J9" s="43">
        <v>58</v>
      </c>
      <c r="K9" s="43">
        <v>62</v>
      </c>
      <c r="L9" s="83"/>
      <c r="M9" s="43">
        <v>70</v>
      </c>
      <c r="N9" s="43">
        <v>75</v>
      </c>
      <c r="O9" s="43" t="s">
        <v>110</v>
      </c>
      <c r="P9" s="45">
        <f>SUM(MAX(I9:K9),MAX(M9:O9))</f>
        <v>137</v>
      </c>
      <c r="Q9" s="45">
        <f>H9*P9</f>
        <v>177.20216018055635</v>
      </c>
      <c r="R9" s="46"/>
    </row>
    <row r="10" spans="1:18" s="108" customFormat="1" ht="12.75">
      <c r="A10" s="35">
        <v>3</v>
      </c>
      <c r="B10" s="111" t="s">
        <v>61</v>
      </c>
      <c r="C10" s="5" t="s">
        <v>37</v>
      </c>
      <c r="D10" s="6"/>
      <c r="E10" s="5" t="s">
        <v>17</v>
      </c>
      <c r="F10" s="7">
        <v>63.2</v>
      </c>
      <c r="G10" s="5"/>
      <c r="H10" s="112">
        <f t="shared" si="0"/>
        <v>1.3080819586497876</v>
      </c>
      <c r="I10" s="35">
        <v>47</v>
      </c>
      <c r="J10" s="35">
        <v>50</v>
      </c>
      <c r="K10" s="35">
        <v>53</v>
      </c>
      <c r="L10" s="83"/>
      <c r="M10" s="35">
        <v>63</v>
      </c>
      <c r="N10" s="35">
        <v>67</v>
      </c>
      <c r="O10" s="35">
        <v>70</v>
      </c>
      <c r="P10" s="113">
        <f t="shared" si="1"/>
        <v>123</v>
      </c>
      <c r="Q10" s="113">
        <f t="shared" si="2"/>
        <v>160.8940809139239</v>
      </c>
      <c r="R10" s="84"/>
    </row>
    <row r="11" spans="1:18" s="108" customFormat="1" ht="12.75">
      <c r="A11" s="35">
        <v>4</v>
      </c>
      <c r="B11" s="111" t="s">
        <v>62</v>
      </c>
      <c r="C11" s="5" t="s">
        <v>37</v>
      </c>
      <c r="D11" s="6"/>
      <c r="E11" s="5" t="s">
        <v>17</v>
      </c>
      <c r="F11" s="7">
        <v>52</v>
      </c>
      <c r="G11" s="5" t="s">
        <v>84</v>
      </c>
      <c r="H11" s="112">
        <f t="shared" si="0"/>
        <v>1.4909909135156918</v>
      </c>
      <c r="I11" s="35">
        <v>58</v>
      </c>
      <c r="J11" s="35">
        <v>63</v>
      </c>
      <c r="K11" s="35">
        <v>66</v>
      </c>
      <c r="L11" s="83"/>
      <c r="M11" s="35">
        <v>73</v>
      </c>
      <c r="N11" s="35" t="s">
        <v>94</v>
      </c>
      <c r="O11" s="35" t="s">
        <v>94</v>
      </c>
      <c r="P11" s="113">
        <f t="shared" si="1"/>
        <v>139</v>
      </c>
      <c r="Q11" s="113">
        <f t="shared" si="2"/>
        <v>207.24773697868116</v>
      </c>
      <c r="R11" s="84" t="s">
        <v>2</v>
      </c>
    </row>
    <row r="12" spans="1:18" ht="12.75">
      <c r="A12" s="43">
        <v>5</v>
      </c>
      <c r="B12" s="52" t="s">
        <v>63</v>
      </c>
      <c r="C12" s="41" t="s">
        <v>37</v>
      </c>
      <c r="D12" s="47"/>
      <c r="E12" s="41" t="s">
        <v>17</v>
      </c>
      <c r="F12" s="7">
        <v>61.4</v>
      </c>
      <c r="G12" s="41"/>
      <c r="H12" s="42">
        <f t="shared" si="0"/>
        <v>1.3315123364121253</v>
      </c>
      <c r="I12" s="43">
        <v>60</v>
      </c>
      <c r="J12" s="43">
        <v>63</v>
      </c>
      <c r="K12" s="43">
        <v>70</v>
      </c>
      <c r="L12" s="83"/>
      <c r="M12" s="43">
        <v>78</v>
      </c>
      <c r="N12" s="43" t="s">
        <v>111</v>
      </c>
      <c r="O12" s="48" t="s">
        <v>111</v>
      </c>
      <c r="P12" s="45">
        <f t="shared" si="1"/>
        <v>148</v>
      </c>
      <c r="Q12" s="45">
        <f t="shared" si="2"/>
        <v>197.06382578899454</v>
      </c>
      <c r="R12" s="46"/>
    </row>
    <row r="13" spans="1:18" ht="12.75">
      <c r="A13" s="66"/>
      <c r="B13" s="114" t="s">
        <v>112</v>
      </c>
      <c r="C13" s="86" t="s">
        <v>37</v>
      </c>
      <c r="D13" s="87"/>
      <c r="E13" s="86"/>
      <c r="F13" s="88"/>
      <c r="G13" s="86"/>
      <c r="H13" s="89"/>
      <c r="I13" s="66"/>
      <c r="J13" s="66"/>
      <c r="K13" s="66"/>
      <c r="L13" s="67"/>
      <c r="M13" s="66"/>
      <c r="N13" s="93" t="s">
        <v>31</v>
      </c>
      <c r="O13" s="66"/>
      <c r="P13" s="90"/>
      <c r="Q13" s="90"/>
      <c r="R13" s="91">
        <f>SUM(Q8:Q12)</f>
        <v>892.8909071023234</v>
      </c>
    </row>
    <row r="14" spans="1:18" ht="12.75">
      <c r="A14" s="43">
        <v>1</v>
      </c>
      <c r="B14" s="40" t="s">
        <v>66</v>
      </c>
      <c r="C14" s="41" t="s">
        <v>46</v>
      </c>
      <c r="D14" s="47"/>
      <c r="E14" s="41" t="s">
        <v>17</v>
      </c>
      <c r="F14" s="49">
        <v>68.8</v>
      </c>
      <c r="G14" s="41"/>
      <c r="H14" s="42">
        <f t="shared" si="0"/>
        <v>1.2456841825963751</v>
      </c>
      <c r="I14" s="43">
        <v>55</v>
      </c>
      <c r="J14" s="43">
        <v>60</v>
      </c>
      <c r="K14" s="43" t="s">
        <v>91</v>
      </c>
      <c r="L14" s="83"/>
      <c r="M14" s="43">
        <v>68</v>
      </c>
      <c r="N14" s="43" t="s">
        <v>109</v>
      </c>
      <c r="O14" s="43" t="s">
        <v>109</v>
      </c>
      <c r="P14" s="45">
        <f t="shared" si="1"/>
        <v>128</v>
      </c>
      <c r="Q14" s="45">
        <f t="shared" si="2"/>
        <v>159.44757537233602</v>
      </c>
      <c r="R14" s="46"/>
    </row>
    <row r="15" spans="1:18" s="108" customFormat="1" ht="12.75">
      <c r="A15" s="35">
        <v>2</v>
      </c>
      <c r="B15" s="23" t="s">
        <v>67</v>
      </c>
      <c r="C15" s="5" t="s">
        <v>46</v>
      </c>
      <c r="D15" s="6"/>
      <c r="E15" s="5" t="s">
        <v>17</v>
      </c>
      <c r="F15" s="7">
        <v>74.2</v>
      </c>
      <c r="G15" s="5"/>
      <c r="H15" s="112">
        <f>10^(0.783497476*LOG(F15/153.655)^2)</f>
        <v>1.1975885804201116</v>
      </c>
      <c r="I15" s="35">
        <v>40</v>
      </c>
      <c r="J15" s="35" t="s">
        <v>82</v>
      </c>
      <c r="K15" s="35">
        <v>51</v>
      </c>
      <c r="L15" s="83"/>
      <c r="M15" s="35" t="s">
        <v>91</v>
      </c>
      <c r="N15" s="35">
        <v>63</v>
      </c>
      <c r="O15" s="35">
        <v>65</v>
      </c>
      <c r="P15" s="113">
        <f>SUM(MAX(I15:K15),MAX(M15:O15))</f>
        <v>116</v>
      </c>
      <c r="Q15" s="113">
        <f>H15*P15</f>
        <v>138.92027532873294</v>
      </c>
      <c r="R15" s="84"/>
    </row>
    <row r="16" spans="1:18" s="108" customFormat="1" ht="12.75">
      <c r="A16" s="35">
        <v>3</v>
      </c>
      <c r="B16" s="23" t="s">
        <v>68</v>
      </c>
      <c r="C16" s="5" t="s">
        <v>46</v>
      </c>
      <c r="D16" s="6"/>
      <c r="E16" s="5" t="s">
        <v>17</v>
      </c>
      <c r="F16" s="7">
        <v>71</v>
      </c>
      <c r="G16" s="5"/>
      <c r="H16" s="112">
        <f t="shared" si="0"/>
        <v>1.2248402116487471</v>
      </c>
      <c r="I16" s="35">
        <v>35</v>
      </c>
      <c r="J16" s="35" t="s">
        <v>81</v>
      </c>
      <c r="K16" s="35" t="s">
        <v>81</v>
      </c>
      <c r="L16" s="83"/>
      <c r="M16" s="35">
        <v>50</v>
      </c>
      <c r="N16" s="35">
        <v>55</v>
      </c>
      <c r="O16" s="35" t="s">
        <v>90</v>
      </c>
      <c r="P16" s="113">
        <f t="shared" si="1"/>
        <v>90</v>
      </c>
      <c r="Q16" s="113">
        <f t="shared" si="2"/>
        <v>110.23561904838724</v>
      </c>
      <c r="R16" s="84"/>
    </row>
    <row r="17" spans="1:18" ht="12.75">
      <c r="A17" s="43">
        <v>4</v>
      </c>
      <c r="B17" s="40" t="s">
        <v>69</v>
      </c>
      <c r="C17" s="41" t="s">
        <v>46</v>
      </c>
      <c r="D17" s="47"/>
      <c r="E17" s="41" t="s">
        <v>17</v>
      </c>
      <c r="F17" s="49">
        <v>63.6</v>
      </c>
      <c r="G17" s="41"/>
      <c r="H17" s="42">
        <f t="shared" si="0"/>
        <v>1.3031194607515202</v>
      </c>
      <c r="I17" s="43" t="s">
        <v>95</v>
      </c>
      <c r="J17" s="43">
        <v>45</v>
      </c>
      <c r="K17" s="43">
        <v>49</v>
      </c>
      <c r="L17" s="83"/>
      <c r="M17" s="43">
        <v>56</v>
      </c>
      <c r="N17" s="43">
        <v>61</v>
      </c>
      <c r="O17" s="43" t="s">
        <v>106</v>
      </c>
      <c r="P17" s="45">
        <f t="shared" si="1"/>
        <v>110</v>
      </c>
      <c r="Q17" s="45">
        <f t="shared" si="2"/>
        <v>143.3431406826672</v>
      </c>
      <c r="R17" s="46"/>
    </row>
    <row r="18" spans="1:18" ht="12.75">
      <c r="A18" s="66"/>
      <c r="B18" s="85"/>
      <c r="C18" s="86" t="s">
        <v>46</v>
      </c>
      <c r="D18" s="87"/>
      <c r="E18" s="86" t="s">
        <v>17</v>
      </c>
      <c r="F18" s="88"/>
      <c r="G18" s="86"/>
      <c r="H18" s="89" t="e">
        <f t="shared" si="0"/>
        <v>#NUM!</v>
      </c>
      <c r="I18" s="66"/>
      <c r="J18" s="66"/>
      <c r="K18" s="66"/>
      <c r="L18" s="67"/>
      <c r="M18" s="66"/>
      <c r="N18" s="93" t="s">
        <v>32</v>
      </c>
      <c r="O18" s="66"/>
      <c r="P18" s="90"/>
      <c r="Q18" s="90"/>
      <c r="R18" s="91">
        <f>SUM(Q14:Q17)</f>
        <v>551.9466104321234</v>
      </c>
    </row>
    <row r="19" spans="1:18" ht="12.75">
      <c r="A19" s="43">
        <v>1</v>
      </c>
      <c r="B19" s="40" t="s">
        <v>64</v>
      </c>
      <c r="C19" s="41" t="s">
        <v>40</v>
      </c>
      <c r="D19" s="47"/>
      <c r="E19" s="41" t="s">
        <v>17</v>
      </c>
      <c r="F19" s="49">
        <v>59.8</v>
      </c>
      <c r="G19" s="41"/>
      <c r="H19" s="42">
        <f t="shared" si="0"/>
        <v>1.3539626725990648</v>
      </c>
      <c r="I19" s="43">
        <v>48</v>
      </c>
      <c r="J19" s="43">
        <v>51</v>
      </c>
      <c r="K19" s="43">
        <v>52</v>
      </c>
      <c r="L19" s="83"/>
      <c r="M19" s="43">
        <v>62</v>
      </c>
      <c r="N19" s="43">
        <v>66</v>
      </c>
      <c r="O19" s="43" t="s">
        <v>107</v>
      </c>
      <c r="P19" s="45">
        <f t="shared" si="1"/>
        <v>118</v>
      </c>
      <c r="Q19" s="45">
        <f t="shared" si="2"/>
        <v>159.76759536668965</v>
      </c>
      <c r="R19" s="46"/>
    </row>
    <row r="20" spans="1:18" s="108" customFormat="1" ht="12.75">
      <c r="A20" s="35">
        <v>2</v>
      </c>
      <c r="B20" s="23" t="s">
        <v>65</v>
      </c>
      <c r="C20" s="5" t="s">
        <v>40</v>
      </c>
      <c r="D20" s="6"/>
      <c r="E20" s="5" t="s">
        <v>17</v>
      </c>
      <c r="F20" s="7">
        <v>27.1</v>
      </c>
      <c r="G20" s="5"/>
      <c r="H20" s="112">
        <f>10^(0.783497476*LOG(F20/153.655)^2)</f>
        <v>2.7856829769720726</v>
      </c>
      <c r="I20" s="35">
        <v>10</v>
      </c>
      <c r="J20" s="35">
        <v>12</v>
      </c>
      <c r="K20" s="35">
        <v>13</v>
      </c>
      <c r="L20" s="83"/>
      <c r="M20" s="35">
        <v>13</v>
      </c>
      <c r="N20" s="35">
        <v>15</v>
      </c>
      <c r="O20" s="35">
        <v>16</v>
      </c>
      <c r="P20" s="113">
        <f>SUM(MAX(I20:K20),MAX(M20:O20))</f>
        <v>29</v>
      </c>
      <c r="Q20" s="113">
        <f>H20*P20</f>
        <v>80.7848063321901</v>
      </c>
      <c r="R20" s="84"/>
    </row>
    <row r="21" spans="1:18" ht="12.75">
      <c r="A21" s="66"/>
      <c r="B21" s="85"/>
      <c r="C21" s="86" t="s">
        <v>40</v>
      </c>
      <c r="D21" s="87"/>
      <c r="E21" s="86" t="s">
        <v>17</v>
      </c>
      <c r="F21" s="88"/>
      <c r="G21" s="86"/>
      <c r="H21" s="89" t="e">
        <f t="shared" si="0"/>
        <v>#NUM!</v>
      </c>
      <c r="I21" s="66"/>
      <c r="J21" s="66"/>
      <c r="K21" s="66"/>
      <c r="L21" s="67"/>
      <c r="M21" s="93" t="s">
        <v>33</v>
      </c>
      <c r="N21" s="66"/>
      <c r="O21" s="66"/>
      <c r="P21" s="90"/>
      <c r="Q21" s="90"/>
      <c r="R21" s="91">
        <f>SUM(Q19:Q20)</f>
        <v>240.55240169887975</v>
      </c>
    </row>
    <row r="22" spans="1:18" s="108" customFormat="1" ht="12.75">
      <c r="A22" s="35">
        <v>1</v>
      </c>
      <c r="B22" s="111" t="s">
        <v>54</v>
      </c>
      <c r="C22" s="5" t="s">
        <v>41</v>
      </c>
      <c r="D22" s="6"/>
      <c r="E22" s="5" t="s">
        <v>17</v>
      </c>
      <c r="F22" s="7">
        <v>34.8</v>
      </c>
      <c r="G22" s="5"/>
      <c r="H22" s="112">
        <f t="shared" si="0"/>
        <v>2.1179789655656944</v>
      </c>
      <c r="I22" s="35">
        <v>27</v>
      </c>
      <c r="J22" s="35">
        <v>30</v>
      </c>
      <c r="K22" s="35" t="s">
        <v>80</v>
      </c>
      <c r="L22" s="83"/>
      <c r="M22" s="35">
        <v>36</v>
      </c>
      <c r="N22" s="35">
        <v>38</v>
      </c>
      <c r="O22" s="35">
        <v>40</v>
      </c>
      <c r="P22" s="113">
        <f t="shared" si="1"/>
        <v>70</v>
      </c>
      <c r="Q22" s="113">
        <f t="shared" si="2"/>
        <v>148.2585275895986</v>
      </c>
      <c r="R22" s="84"/>
    </row>
    <row r="23" spans="1:18" s="108" customFormat="1" ht="12.75">
      <c r="A23" s="35">
        <v>2</v>
      </c>
      <c r="B23" s="111" t="s">
        <v>55</v>
      </c>
      <c r="C23" s="5" t="s">
        <v>41</v>
      </c>
      <c r="D23" s="6"/>
      <c r="E23" s="5" t="s">
        <v>17</v>
      </c>
      <c r="F23" s="7">
        <v>34.7</v>
      </c>
      <c r="G23" s="5"/>
      <c r="H23" s="112">
        <f t="shared" si="0"/>
        <v>2.1241538013112193</v>
      </c>
      <c r="I23" s="35">
        <v>25</v>
      </c>
      <c r="J23" s="35">
        <v>27</v>
      </c>
      <c r="K23" s="35" t="s">
        <v>79</v>
      </c>
      <c r="L23" s="83"/>
      <c r="M23" s="35">
        <v>37</v>
      </c>
      <c r="N23" s="35">
        <v>39</v>
      </c>
      <c r="O23" s="35" t="s">
        <v>88</v>
      </c>
      <c r="P23" s="113">
        <f t="shared" si="1"/>
        <v>66</v>
      </c>
      <c r="Q23" s="113">
        <f t="shared" si="2"/>
        <v>140.19415088654048</v>
      </c>
      <c r="R23" s="84"/>
    </row>
    <row r="24" spans="1:18" s="108" customFormat="1" ht="12.75">
      <c r="A24" s="35">
        <v>3</v>
      </c>
      <c r="B24" s="111" t="s">
        <v>74</v>
      </c>
      <c r="C24" s="5" t="s">
        <v>41</v>
      </c>
      <c r="D24" s="6"/>
      <c r="E24" s="5" t="s">
        <v>17</v>
      </c>
      <c r="F24" s="7">
        <v>55.7</v>
      </c>
      <c r="G24" s="5"/>
      <c r="H24" s="112">
        <f>10^(0.783497476*LOG(F24/153.655)^2)</f>
        <v>1.419587809044084</v>
      </c>
      <c r="I24" s="35">
        <v>48</v>
      </c>
      <c r="J24" s="35">
        <v>50</v>
      </c>
      <c r="K24" s="35">
        <v>52</v>
      </c>
      <c r="L24" s="83"/>
      <c r="M24" s="35">
        <v>58</v>
      </c>
      <c r="N24" s="35">
        <v>60</v>
      </c>
      <c r="O24" s="35">
        <v>62</v>
      </c>
      <c r="P24" s="113">
        <f>SUM(MAX(I24:K24),MAX(M24:O24))</f>
        <v>114</v>
      </c>
      <c r="Q24" s="113">
        <f>H24*P24</f>
        <v>161.83301023102558</v>
      </c>
      <c r="R24" s="84"/>
    </row>
    <row r="25" spans="1:18" ht="12.75">
      <c r="A25" s="43">
        <v>4</v>
      </c>
      <c r="B25" s="52" t="s">
        <v>56</v>
      </c>
      <c r="C25" s="41" t="s">
        <v>41</v>
      </c>
      <c r="D25" s="47"/>
      <c r="E25" s="41" t="s">
        <v>17</v>
      </c>
      <c r="F25" s="7">
        <v>67.3</v>
      </c>
      <c r="G25" s="41"/>
      <c r="H25" s="42">
        <f t="shared" si="0"/>
        <v>1.2609986729008271</v>
      </c>
      <c r="I25" s="43">
        <v>52</v>
      </c>
      <c r="J25" s="43">
        <v>57</v>
      </c>
      <c r="K25" s="43">
        <v>60</v>
      </c>
      <c r="L25" s="83"/>
      <c r="M25" s="43">
        <v>65</v>
      </c>
      <c r="N25" s="43">
        <v>70</v>
      </c>
      <c r="O25" s="43">
        <v>72</v>
      </c>
      <c r="P25" s="45">
        <f t="shared" si="1"/>
        <v>132</v>
      </c>
      <c r="Q25" s="45">
        <f t="shared" si="2"/>
        <v>166.45182482290917</v>
      </c>
      <c r="R25" s="46"/>
    </row>
    <row r="26" spans="1:18" ht="12.75">
      <c r="A26" s="43">
        <v>5</v>
      </c>
      <c r="B26" s="52" t="s">
        <v>57</v>
      </c>
      <c r="C26" s="41" t="s">
        <v>41</v>
      </c>
      <c r="D26" s="47"/>
      <c r="E26" s="41" t="s">
        <v>17</v>
      </c>
      <c r="F26" s="7">
        <v>97.2</v>
      </c>
      <c r="G26" s="41"/>
      <c r="H26" s="42">
        <f t="shared" si="0"/>
        <v>1.073964706915843</v>
      </c>
      <c r="I26" s="43">
        <v>55</v>
      </c>
      <c r="J26" s="43" t="s">
        <v>97</v>
      </c>
      <c r="K26" s="43">
        <v>61</v>
      </c>
      <c r="L26" s="83"/>
      <c r="M26" s="43">
        <v>67</v>
      </c>
      <c r="N26" s="43">
        <v>70</v>
      </c>
      <c r="O26" s="43">
        <v>73</v>
      </c>
      <c r="P26" s="45">
        <f t="shared" si="1"/>
        <v>134</v>
      </c>
      <c r="Q26" s="45">
        <f t="shared" si="2"/>
        <v>143.91127072672296</v>
      </c>
      <c r="R26" s="46"/>
    </row>
    <row r="27" spans="1:18" ht="12.75">
      <c r="A27" s="66"/>
      <c r="B27" s="114" t="s">
        <v>113</v>
      </c>
      <c r="C27" s="86" t="s">
        <v>41</v>
      </c>
      <c r="D27" s="87"/>
      <c r="E27" s="86" t="s">
        <v>17</v>
      </c>
      <c r="F27" s="88"/>
      <c r="G27" s="86"/>
      <c r="H27" s="89" t="e">
        <f t="shared" si="0"/>
        <v>#NUM!</v>
      </c>
      <c r="I27" s="66"/>
      <c r="J27" s="66"/>
      <c r="K27" s="66"/>
      <c r="L27" s="67"/>
      <c r="M27" s="66"/>
      <c r="N27" s="93" t="s">
        <v>34</v>
      </c>
      <c r="O27" s="66"/>
      <c r="P27" s="90"/>
      <c r="Q27" s="90"/>
      <c r="R27" s="91">
        <f>SUM(Q22:Q26)</f>
        <v>760.6487842567968</v>
      </c>
    </row>
    <row r="28" spans="1:18" s="108" customFormat="1" ht="12.75">
      <c r="A28" s="35">
        <v>1</v>
      </c>
      <c r="B28" s="23" t="s">
        <v>76</v>
      </c>
      <c r="C28" s="5" t="s">
        <v>47</v>
      </c>
      <c r="D28" s="6"/>
      <c r="E28" s="5" t="s">
        <v>17</v>
      </c>
      <c r="F28" s="7">
        <v>62.4</v>
      </c>
      <c r="G28" s="5"/>
      <c r="H28" s="112">
        <f t="shared" si="0"/>
        <v>1.3182683996521336</v>
      </c>
      <c r="I28" s="35">
        <v>35</v>
      </c>
      <c r="J28" s="35">
        <v>40</v>
      </c>
      <c r="K28" s="35">
        <v>45</v>
      </c>
      <c r="L28" s="83"/>
      <c r="M28" s="35">
        <v>65</v>
      </c>
      <c r="N28" s="35">
        <v>70</v>
      </c>
      <c r="O28" s="35">
        <v>71</v>
      </c>
      <c r="P28" s="113">
        <f t="shared" si="1"/>
        <v>116</v>
      </c>
      <c r="Q28" s="113">
        <f t="shared" si="2"/>
        <v>152.9191343596475</v>
      </c>
      <c r="R28" s="84"/>
    </row>
    <row r="29" spans="1:18" ht="12.75">
      <c r="A29" s="66"/>
      <c r="B29" s="85"/>
      <c r="C29" s="86" t="s">
        <v>47</v>
      </c>
      <c r="D29" s="87"/>
      <c r="E29" s="86" t="s">
        <v>17</v>
      </c>
      <c r="F29" s="88"/>
      <c r="G29" s="86"/>
      <c r="H29" s="89" t="e">
        <f t="shared" si="0"/>
        <v>#NUM!</v>
      </c>
      <c r="I29" s="66"/>
      <c r="J29" s="66"/>
      <c r="K29" s="66"/>
      <c r="L29" s="67"/>
      <c r="M29" s="66"/>
      <c r="N29" s="93" t="s">
        <v>35</v>
      </c>
      <c r="O29" s="66"/>
      <c r="P29" s="90"/>
      <c r="Q29" s="90"/>
      <c r="R29" s="91">
        <f>SUM(Q28:Q28)</f>
        <v>152.9191343596475</v>
      </c>
    </row>
    <row r="30" spans="1:18" ht="12.75">
      <c r="A30" s="43">
        <v>1</v>
      </c>
      <c r="B30" s="40" t="s">
        <v>70</v>
      </c>
      <c r="C30" s="41" t="s">
        <v>42</v>
      </c>
      <c r="D30" s="47"/>
      <c r="E30" s="41" t="s">
        <v>17</v>
      </c>
      <c r="F30" s="49">
        <v>46.8</v>
      </c>
      <c r="G30" s="41"/>
      <c r="H30" s="42">
        <f t="shared" si="0"/>
        <v>1.617537016406264</v>
      </c>
      <c r="I30" s="43">
        <v>50</v>
      </c>
      <c r="J30" s="43">
        <v>53</v>
      </c>
      <c r="K30" s="43">
        <v>56</v>
      </c>
      <c r="L30" s="83"/>
      <c r="M30" s="43">
        <v>65</v>
      </c>
      <c r="N30" s="43" t="s">
        <v>108</v>
      </c>
      <c r="O30" s="43">
        <v>70</v>
      </c>
      <c r="P30" s="45">
        <f t="shared" si="1"/>
        <v>126</v>
      </c>
      <c r="Q30" s="45">
        <f t="shared" si="2"/>
        <v>203.80966406718926</v>
      </c>
      <c r="R30" s="46"/>
    </row>
    <row r="31" spans="1:18" s="108" customFormat="1" ht="12.75">
      <c r="A31" s="35">
        <v>2</v>
      </c>
      <c r="B31" s="23" t="s">
        <v>71</v>
      </c>
      <c r="C31" s="5" t="s">
        <v>42</v>
      </c>
      <c r="D31" s="6"/>
      <c r="E31" s="5" t="s">
        <v>17</v>
      </c>
      <c r="F31" s="7">
        <v>66.5</v>
      </c>
      <c r="G31" s="5"/>
      <c r="H31" s="112">
        <f t="shared" si="0"/>
        <v>1.2695608285126716</v>
      </c>
      <c r="I31" s="35" t="s">
        <v>83</v>
      </c>
      <c r="J31" s="35">
        <v>53</v>
      </c>
      <c r="K31" s="35">
        <v>57</v>
      </c>
      <c r="L31" s="83"/>
      <c r="M31" s="35">
        <v>60</v>
      </c>
      <c r="N31" s="35">
        <v>65</v>
      </c>
      <c r="O31" s="35" t="s">
        <v>93</v>
      </c>
      <c r="P31" s="113">
        <f t="shared" si="1"/>
        <v>122</v>
      </c>
      <c r="Q31" s="113">
        <f t="shared" si="2"/>
        <v>154.88642107854594</v>
      </c>
      <c r="R31" s="84"/>
    </row>
    <row r="32" spans="1:18" s="108" customFormat="1" ht="12.75">
      <c r="A32" s="35">
        <v>3</v>
      </c>
      <c r="B32" s="23" t="s">
        <v>72</v>
      </c>
      <c r="C32" s="5" t="s">
        <v>42</v>
      </c>
      <c r="D32" s="6"/>
      <c r="E32" s="5" t="s">
        <v>17</v>
      </c>
      <c r="F32" s="7">
        <v>61.9</v>
      </c>
      <c r="G32" s="5"/>
      <c r="H32" s="112">
        <f t="shared" si="0"/>
        <v>1.3248176607319702</v>
      </c>
      <c r="I32" s="35">
        <v>40</v>
      </c>
      <c r="J32" s="35">
        <v>45</v>
      </c>
      <c r="K32" s="35">
        <v>48</v>
      </c>
      <c r="L32" s="83"/>
      <c r="M32" s="35">
        <v>60</v>
      </c>
      <c r="N32" s="35" t="s">
        <v>92</v>
      </c>
      <c r="O32" s="35">
        <v>65</v>
      </c>
      <c r="P32" s="113">
        <f t="shared" si="1"/>
        <v>113</v>
      </c>
      <c r="Q32" s="113">
        <f t="shared" si="2"/>
        <v>149.70439566271264</v>
      </c>
      <c r="R32" s="84"/>
    </row>
    <row r="33" spans="1:18" s="108" customFormat="1" ht="12.75">
      <c r="A33" s="35">
        <v>4</v>
      </c>
      <c r="B33" s="23" t="s">
        <v>73</v>
      </c>
      <c r="C33" s="5" t="s">
        <v>42</v>
      </c>
      <c r="D33" s="6"/>
      <c r="E33" s="5" t="s">
        <v>17</v>
      </c>
      <c r="F33" s="7">
        <v>60.8</v>
      </c>
      <c r="G33" s="5"/>
      <c r="H33" s="112">
        <f t="shared" si="0"/>
        <v>1.3397438451617145</v>
      </c>
      <c r="I33" s="35">
        <v>45</v>
      </c>
      <c r="J33" s="35">
        <v>48</v>
      </c>
      <c r="K33" s="35">
        <v>51</v>
      </c>
      <c r="L33" s="83"/>
      <c r="M33" s="35">
        <v>55</v>
      </c>
      <c r="N33" s="35">
        <v>60</v>
      </c>
      <c r="O33" s="35">
        <v>65</v>
      </c>
      <c r="P33" s="113">
        <f t="shared" si="1"/>
        <v>116</v>
      </c>
      <c r="Q33" s="113">
        <f t="shared" si="2"/>
        <v>155.4102860387589</v>
      </c>
      <c r="R33" s="84"/>
    </row>
    <row r="34" spans="1:18" ht="12.75">
      <c r="A34" s="66"/>
      <c r="B34" s="114" t="s">
        <v>114</v>
      </c>
      <c r="C34" s="86" t="s">
        <v>42</v>
      </c>
      <c r="D34" s="87"/>
      <c r="E34" s="86" t="s">
        <v>17</v>
      </c>
      <c r="F34" s="88"/>
      <c r="G34" s="87"/>
      <c r="H34" s="89" t="e">
        <f t="shared" si="0"/>
        <v>#NUM!</v>
      </c>
      <c r="I34" s="66"/>
      <c r="J34" s="66"/>
      <c r="K34" s="67"/>
      <c r="L34" s="67"/>
      <c r="M34" s="66"/>
      <c r="N34" s="93" t="s">
        <v>36</v>
      </c>
      <c r="O34" s="66"/>
      <c r="P34" s="90"/>
      <c r="Q34" s="90"/>
      <c r="R34" s="91">
        <f>SUM(Q30:Q33)</f>
        <v>663.8107668472067</v>
      </c>
    </row>
    <row r="35" spans="1:18" ht="12.75">
      <c r="A35" s="35"/>
      <c r="B35" s="52" t="s">
        <v>58</v>
      </c>
      <c r="C35" s="51" t="s">
        <v>41</v>
      </c>
      <c r="D35" s="70"/>
      <c r="E35" s="38" t="s">
        <v>16</v>
      </c>
      <c r="F35" s="7">
        <v>66.4</v>
      </c>
      <c r="G35" s="6"/>
      <c r="H35" s="89">
        <f t="shared" si="0"/>
        <v>1.270651203460052</v>
      </c>
      <c r="I35" s="35">
        <v>40</v>
      </c>
      <c r="J35" s="35">
        <v>42</v>
      </c>
      <c r="K35" s="83" t="s">
        <v>96</v>
      </c>
      <c r="L35" s="67" t="s">
        <v>44</v>
      </c>
      <c r="M35" s="35">
        <v>60</v>
      </c>
      <c r="N35" s="83" t="s">
        <v>105</v>
      </c>
      <c r="O35" s="35" t="s">
        <v>105</v>
      </c>
      <c r="P35" s="45">
        <f t="shared" si="1"/>
        <v>102</v>
      </c>
      <c r="Q35" s="45">
        <f t="shared" si="2"/>
        <v>129.60642275292528</v>
      </c>
      <c r="R35" s="84"/>
    </row>
    <row r="36" spans="1:18" ht="12.75">
      <c r="A36" s="101"/>
      <c r="B36" s="102"/>
      <c r="C36" s="103"/>
      <c r="D36" s="104"/>
      <c r="E36" s="105"/>
      <c r="F36" s="58"/>
      <c r="G36" s="56"/>
      <c r="H36" s="115"/>
      <c r="I36" s="101"/>
      <c r="J36" s="101"/>
      <c r="K36" s="106"/>
      <c r="L36" s="106"/>
      <c r="M36" s="101"/>
      <c r="N36" s="106"/>
      <c r="O36" s="101"/>
      <c r="P36" s="107"/>
      <c r="Q36" s="107"/>
      <c r="R36" s="22"/>
    </row>
    <row r="37" spans="1:18" ht="12.75">
      <c r="A37" s="101"/>
      <c r="B37" s="102"/>
      <c r="C37" s="103"/>
      <c r="D37" s="104"/>
      <c r="E37" s="105"/>
      <c r="F37" s="58"/>
      <c r="G37" s="56"/>
      <c r="H37" s="115"/>
      <c r="I37" s="101"/>
      <c r="J37" s="101"/>
      <c r="K37" s="106"/>
      <c r="L37" s="106"/>
      <c r="M37" s="101"/>
      <c r="N37" s="106"/>
      <c r="O37" s="101"/>
      <c r="P37" s="107"/>
      <c r="Q37" s="107"/>
      <c r="R37" s="22"/>
    </row>
    <row r="38" spans="1:18" ht="12.75">
      <c r="A38" s="101"/>
      <c r="B38" s="102"/>
      <c r="C38" s="103"/>
      <c r="D38" s="104"/>
      <c r="E38" s="105"/>
      <c r="F38" s="58"/>
      <c r="G38" s="56"/>
      <c r="H38" s="115"/>
      <c r="I38" s="101"/>
      <c r="J38" s="101"/>
      <c r="K38" s="106"/>
      <c r="L38" s="106"/>
      <c r="M38" s="101"/>
      <c r="N38" s="106"/>
      <c r="O38" s="101"/>
      <c r="P38" s="107"/>
      <c r="Q38" s="107"/>
      <c r="R38" s="22"/>
    </row>
    <row r="39" spans="1:18" ht="12.75">
      <c r="A39" s="101"/>
      <c r="B39" s="102"/>
      <c r="C39" s="103"/>
      <c r="D39" s="104"/>
      <c r="E39" s="105"/>
      <c r="F39" s="58"/>
      <c r="G39" s="56"/>
      <c r="H39" s="115"/>
      <c r="I39" s="101"/>
      <c r="J39" s="101"/>
      <c r="K39" s="106"/>
      <c r="L39" s="106"/>
      <c r="M39" s="101"/>
      <c r="N39" s="106"/>
      <c r="O39" s="101"/>
      <c r="P39" s="107"/>
      <c r="Q39" s="107"/>
      <c r="R39" s="22"/>
    </row>
    <row r="40" spans="1:18" ht="12.75">
      <c r="A40" s="101"/>
      <c r="B40" s="102"/>
      <c r="C40" s="103"/>
      <c r="D40" s="104"/>
      <c r="E40" s="105"/>
      <c r="F40" s="58"/>
      <c r="G40" s="56"/>
      <c r="H40" s="115"/>
      <c r="I40" s="101"/>
      <c r="J40" s="101"/>
      <c r="K40" s="106"/>
      <c r="L40" s="106"/>
      <c r="M40" s="101"/>
      <c r="N40" s="106"/>
      <c r="O40" s="101"/>
      <c r="P40" s="107"/>
      <c r="Q40" s="107"/>
      <c r="R40" s="22"/>
    </row>
    <row r="41" spans="1:18" ht="12.75">
      <c r="A41" s="101"/>
      <c r="B41" s="102"/>
      <c r="C41" s="103"/>
      <c r="D41" s="104"/>
      <c r="E41" s="105"/>
      <c r="F41" s="58"/>
      <c r="G41" s="56"/>
      <c r="H41" s="115"/>
      <c r="I41" s="101"/>
      <c r="J41" s="101"/>
      <c r="K41" s="106"/>
      <c r="L41" s="106"/>
      <c r="M41" s="101"/>
      <c r="N41" s="106"/>
      <c r="O41" s="101"/>
      <c r="P41" s="107"/>
      <c r="Q41" s="107"/>
      <c r="R41" s="22"/>
    </row>
    <row r="42" spans="1:18" ht="12.75">
      <c r="A42" s="101"/>
      <c r="B42" s="102"/>
      <c r="C42" s="103"/>
      <c r="D42" s="104"/>
      <c r="E42" s="105"/>
      <c r="F42" s="58"/>
      <c r="G42" s="56"/>
      <c r="H42" s="115"/>
      <c r="I42" s="101"/>
      <c r="J42" s="101"/>
      <c r="K42" s="106"/>
      <c r="L42" s="106"/>
      <c r="M42" s="101"/>
      <c r="N42" s="106"/>
      <c r="O42" s="101"/>
      <c r="P42" s="107"/>
      <c r="Q42" s="107"/>
      <c r="R42" s="22"/>
    </row>
    <row r="43" spans="1:18" ht="12.75">
      <c r="A43" s="101"/>
      <c r="B43" s="102"/>
      <c r="C43" s="103"/>
      <c r="D43" s="104"/>
      <c r="E43" s="105"/>
      <c r="F43" s="58"/>
      <c r="G43" s="56"/>
      <c r="H43" s="115"/>
      <c r="I43" s="101"/>
      <c r="J43" s="101"/>
      <c r="K43" s="106"/>
      <c r="L43" s="106"/>
      <c r="M43" s="101"/>
      <c r="N43" s="106"/>
      <c r="O43" s="101"/>
      <c r="P43" s="107"/>
      <c r="Q43" s="107"/>
      <c r="R43" s="22"/>
    </row>
    <row r="44" spans="1:18" ht="12.75">
      <c r="A44" s="101"/>
      <c r="B44" s="102"/>
      <c r="C44" s="103"/>
      <c r="D44" s="104"/>
      <c r="E44" s="105"/>
      <c r="F44" s="58"/>
      <c r="G44" s="56"/>
      <c r="H44" s="115"/>
      <c r="I44" s="101"/>
      <c r="J44" s="101"/>
      <c r="K44" s="106"/>
      <c r="L44" s="106"/>
      <c r="M44" s="101"/>
      <c r="N44" s="106"/>
      <c r="O44" s="101"/>
      <c r="P44" s="107"/>
      <c r="Q44" s="107"/>
      <c r="R44" s="22"/>
    </row>
    <row r="45" spans="1:18" ht="12.75">
      <c r="A45" s="101"/>
      <c r="B45" s="102"/>
      <c r="C45" s="103"/>
      <c r="D45" s="104"/>
      <c r="E45" s="105"/>
      <c r="F45" s="58"/>
      <c r="G45" s="56"/>
      <c r="H45" s="115"/>
      <c r="I45" s="101"/>
      <c r="J45" s="101"/>
      <c r="K45" s="106"/>
      <c r="L45" s="106"/>
      <c r="M45" s="101"/>
      <c r="N45" s="106"/>
      <c r="O45" s="101"/>
      <c r="P45" s="107"/>
      <c r="Q45" s="107"/>
      <c r="R45" s="22"/>
    </row>
    <row r="46" spans="1:18" ht="12.75">
      <c r="A46" s="101"/>
      <c r="B46" s="102"/>
      <c r="C46" s="103"/>
      <c r="D46" s="104"/>
      <c r="E46" s="105"/>
      <c r="F46" s="58"/>
      <c r="G46" s="56"/>
      <c r="H46" s="115"/>
      <c r="I46" s="101"/>
      <c r="J46" s="101"/>
      <c r="K46" s="106"/>
      <c r="L46" s="106"/>
      <c r="M46" s="101"/>
      <c r="N46" s="106"/>
      <c r="O46" s="101"/>
      <c r="P46" s="107"/>
      <c r="Q46" s="107"/>
      <c r="R46" s="22"/>
    </row>
    <row r="47" spans="1:18" ht="12.75">
      <c r="A47" s="101"/>
      <c r="B47" s="102"/>
      <c r="C47" s="103"/>
      <c r="D47" s="104"/>
      <c r="E47" s="105"/>
      <c r="F47" s="58"/>
      <c r="G47" s="56"/>
      <c r="H47" s="115"/>
      <c r="I47" s="101"/>
      <c r="J47" s="101"/>
      <c r="K47" s="106"/>
      <c r="L47" s="106"/>
      <c r="M47" s="101"/>
      <c r="N47" s="106"/>
      <c r="O47" s="101"/>
      <c r="P47" s="107"/>
      <c r="Q47" s="107"/>
      <c r="R47" s="22"/>
    </row>
    <row r="48" spans="1:18" ht="12.75">
      <c r="A48" s="101"/>
      <c r="B48" s="102"/>
      <c r="C48" s="103"/>
      <c r="D48" s="104"/>
      <c r="E48" s="105"/>
      <c r="F48" s="58"/>
      <c r="G48" s="56"/>
      <c r="H48" s="115"/>
      <c r="I48" s="101"/>
      <c r="J48" s="101"/>
      <c r="K48" s="106"/>
      <c r="L48" s="106"/>
      <c r="M48" s="101"/>
      <c r="N48" s="106"/>
      <c r="O48" s="101"/>
      <c r="P48" s="107"/>
      <c r="Q48" s="107"/>
      <c r="R48" s="22"/>
    </row>
    <row r="49" spans="1:18" ht="12.75">
      <c r="A49" s="101"/>
      <c r="B49" s="102"/>
      <c r="C49" s="103"/>
      <c r="D49" s="104"/>
      <c r="E49" s="105"/>
      <c r="F49" s="58"/>
      <c r="G49" s="56"/>
      <c r="H49" s="115"/>
      <c r="I49" s="101"/>
      <c r="J49" s="101"/>
      <c r="K49" s="106"/>
      <c r="L49" s="106"/>
      <c r="M49" s="101"/>
      <c r="N49" s="106"/>
      <c r="O49" s="101"/>
      <c r="P49" s="107"/>
      <c r="Q49" s="107"/>
      <c r="R49" s="22"/>
    </row>
    <row r="50" spans="1:18" ht="12.75">
      <c r="A50" s="101"/>
      <c r="B50" s="102"/>
      <c r="C50" s="103"/>
      <c r="D50" s="104"/>
      <c r="E50" s="105"/>
      <c r="F50" s="58"/>
      <c r="G50" s="56"/>
      <c r="H50" s="115"/>
      <c r="I50" s="101"/>
      <c r="J50" s="101"/>
      <c r="K50" s="106"/>
      <c r="L50" s="106"/>
      <c r="M50" s="101"/>
      <c r="N50" s="106"/>
      <c r="O50" s="101"/>
      <c r="P50" s="107"/>
      <c r="Q50" s="107"/>
      <c r="R50" s="22"/>
    </row>
    <row r="51" spans="1:18" ht="12.75">
      <c r="A51" s="101"/>
      <c r="B51" s="102"/>
      <c r="C51" s="103"/>
      <c r="D51" s="104"/>
      <c r="E51" s="105"/>
      <c r="F51" s="58"/>
      <c r="G51" s="56"/>
      <c r="H51" s="115"/>
      <c r="I51" s="101"/>
      <c r="J51" s="101"/>
      <c r="K51" s="106"/>
      <c r="L51" s="106"/>
      <c r="M51" s="101"/>
      <c r="N51" s="106"/>
      <c r="O51" s="101"/>
      <c r="P51" s="107"/>
      <c r="Q51" s="107"/>
      <c r="R51" s="22"/>
    </row>
    <row r="52" spans="1:18" ht="12.75">
      <c r="A52" s="101"/>
      <c r="B52" s="102"/>
      <c r="C52" s="103"/>
      <c r="D52" s="104"/>
      <c r="E52" s="105"/>
      <c r="F52" s="58"/>
      <c r="G52" s="56"/>
      <c r="H52" s="115"/>
      <c r="I52" s="101"/>
      <c r="J52" s="101"/>
      <c r="K52" s="106"/>
      <c r="L52" s="106"/>
      <c r="M52" s="101"/>
      <c r="N52" s="106"/>
      <c r="O52" s="101"/>
      <c r="P52" s="107"/>
      <c r="Q52" s="107"/>
      <c r="R52" s="22"/>
    </row>
    <row r="53" spans="1:18" ht="12.75">
      <c r="A53" s="101"/>
      <c r="B53" s="102"/>
      <c r="C53" s="103"/>
      <c r="D53" s="104"/>
      <c r="E53" s="105"/>
      <c r="F53" s="58"/>
      <c r="G53" s="56"/>
      <c r="H53" s="115"/>
      <c r="I53" s="101"/>
      <c r="J53" s="101"/>
      <c r="K53" s="106"/>
      <c r="L53" s="106"/>
      <c r="M53" s="101"/>
      <c r="N53" s="106"/>
      <c r="O53" s="101"/>
      <c r="P53" s="107"/>
      <c r="Q53" s="107"/>
      <c r="R53" s="22"/>
    </row>
    <row r="54" spans="1:18" ht="12.75">
      <c r="A54" s="101"/>
      <c r="B54" s="102"/>
      <c r="C54" s="103"/>
      <c r="D54" s="104"/>
      <c r="E54" s="105"/>
      <c r="F54" s="58"/>
      <c r="G54" s="56"/>
      <c r="H54" s="115"/>
      <c r="I54" s="101"/>
      <c r="J54" s="101"/>
      <c r="K54" s="106"/>
      <c r="L54" s="106"/>
      <c r="M54" s="101"/>
      <c r="N54" s="106"/>
      <c r="O54" s="101"/>
      <c r="P54" s="107"/>
      <c r="Q54" s="107"/>
      <c r="R54" s="22"/>
    </row>
    <row r="55" spans="1:18" ht="12.75">
      <c r="A55" s="101"/>
      <c r="B55" s="102"/>
      <c r="C55" s="103"/>
      <c r="D55" s="104"/>
      <c r="E55" s="105"/>
      <c r="F55" s="58"/>
      <c r="G55" s="56"/>
      <c r="H55" s="115"/>
      <c r="I55" s="101"/>
      <c r="J55" s="101"/>
      <c r="K55" s="106"/>
      <c r="L55" s="106"/>
      <c r="M55" s="101"/>
      <c r="N55" s="106"/>
      <c r="O55" s="101"/>
      <c r="P55" s="107"/>
      <c r="Q55" s="107"/>
      <c r="R55" s="22"/>
    </row>
    <row r="56" spans="1:18" ht="12.75">
      <c r="A56" s="101"/>
      <c r="B56" s="102"/>
      <c r="C56" s="103"/>
      <c r="D56" s="104"/>
      <c r="E56" s="105"/>
      <c r="F56" s="58"/>
      <c r="G56" s="56"/>
      <c r="H56" s="115"/>
      <c r="I56" s="101"/>
      <c r="J56" s="101"/>
      <c r="K56" s="106"/>
      <c r="L56" s="106"/>
      <c r="M56" s="101"/>
      <c r="N56" s="106"/>
      <c r="O56" s="101"/>
      <c r="P56" s="107"/>
      <c r="Q56" s="107"/>
      <c r="R56" s="22"/>
    </row>
    <row r="57" spans="1:18" ht="12.75">
      <c r="A57" s="101"/>
      <c r="B57" s="102"/>
      <c r="C57" s="103"/>
      <c r="D57" s="104"/>
      <c r="E57" s="105"/>
      <c r="F57" s="58"/>
      <c r="G57" s="56"/>
      <c r="H57" s="115"/>
      <c r="I57" s="101"/>
      <c r="J57" s="101"/>
      <c r="K57" s="106"/>
      <c r="L57" s="106"/>
      <c r="M57" s="101"/>
      <c r="N57" s="106"/>
      <c r="O57" s="101"/>
      <c r="P57" s="107"/>
      <c r="Q57" s="107"/>
      <c r="R57" s="22"/>
    </row>
    <row r="58" spans="1:18" ht="12.75">
      <c r="A58" s="101"/>
      <c r="B58" s="102"/>
      <c r="C58" s="103"/>
      <c r="D58" s="104"/>
      <c r="E58" s="105"/>
      <c r="F58" s="58"/>
      <c r="G58" s="56"/>
      <c r="H58" s="115"/>
      <c r="I58" s="101"/>
      <c r="J58" s="101"/>
      <c r="K58" s="106"/>
      <c r="L58" s="106"/>
      <c r="M58" s="101"/>
      <c r="N58" s="106"/>
      <c r="O58" s="101"/>
      <c r="P58" s="107"/>
      <c r="Q58" s="107"/>
      <c r="R58" s="22"/>
    </row>
    <row r="59" spans="2:13" ht="12.75">
      <c r="B59" s="22" t="s">
        <v>85</v>
      </c>
      <c r="C59" s="22" t="s">
        <v>37</v>
      </c>
      <c r="D59" t="s">
        <v>86</v>
      </c>
      <c r="L59" s="63"/>
      <c r="M59" s="21"/>
    </row>
    <row r="60" spans="2:13" ht="12.75">
      <c r="B60" s="54" t="s">
        <v>76</v>
      </c>
      <c r="C60" s="57" t="s">
        <v>47</v>
      </c>
      <c r="D60" s="39" t="s">
        <v>143</v>
      </c>
      <c r="L60" s="63"/>
      <c r="M60" s="21"/>
    </row>
    <row r="61" spans="2:12" s="21" customFormat="1" ht="12.75">
      <c r="B61" s="54" t="s">
        <v>76</v>
      </c>
      <c r="C61" s="57" t="s">
        <v>47</v>
      </c>
      <c r="D61" s="21" t="s">
        <v>100</v>
      </c>
      <c r="L61" s="63"/>
    </row>
    <row r="62" spans="2:12" s="21" customFormat="1" ht="12.75">
      <c r="B62" s="102" t="s">
        <v>56</v>
      </c>
      <c r="C62" s="110" t="s">
        <v>41</v>
      </c>
      <c r="D62" s="119" t="s">
        <v>148</v>
      </c>
      <c r="L62" s="63"/>
    </row>
    <row r="63" spans="2:12" s="21" customFormat="1" ht="12.75">
      <c r="B63" s="102" t="s">
        <v>57</v>
      </c>
      <c r="C63" s="110" t="s">
        <v>41</v>
      </c>
      <c r="D63" s="119" t="s">
        <v>144</v>
      </c>
      <c r="L63" s="63"/>
    </row>
    <row r="64" spans="2:13" ht="12.75">
      <c r="B64" s="102" t="s">
        <v>56</v>
      </c>
      <c r="C64" s="110" t="s">
        <v>41</v>
      </c>
      <c r="D64" s="119" t="s">
        <v>145</v>
      </c>
      <c r="E64" s="21"/>
      <c r="F64" s="21"/>
      <c r="G64" s="21"/>
      <c r="H64" s="21"/>
      <c r="I64" s="21"/>
      <c r="L64" s="63"/>
      <c r="M64" s="21"/>
    </row>
    <row r="65" spans="2:13" ht="12.75">
      <c r="B65" s="102" t="s">
        <v>57</v>
      </c>
      <c r="C65" s="110" t="s">
        <v>41</v>
      </c>
      <c r="D65" s="119" t="s">
        <v>146</v>
      </c>
      <c r="E65" s="21"/>
      <c r="F65" s="21"/>
      <c r="G65" s="21"/>
      <c r="H65" s="21"/>
      <c r="I65" s="21"/>
      <c r="L65" s="63"/>
      <c r="M65" s="21"/>
    </row>
    <row r="66" spans="2:13" ht="12.75">
      <c r="B66" s="102" t="s">
        <v>57</v>
      </c>
      <c r="C66" s="110" t="s">
        <v>41</v>
      </c>
      <c r="D66" s="119" t="s">
        <v>147</v>
      </c>
      <c r="E66" s="21"/>
      <c r="F66" s="21"/>
      <c r="G66" s="21"/>
      <c r="H66" s="21"/>
      <c r="I66" s="21"/>
      <c r="L66" s="63"/>
      <c r="M66" s="21"/>
    </row>
    <row r="67" spans="2:13" ht="12.75">
      <c r="B67" s="102"/>
      <c r="C67" s="110"/>
      <c r="D67" s="22"/>
      <c r="E67" s="21"/>
      <c r="F67" s="21"/>
      <c r="G67" s="21"/>
      <c r="H67" s="21"/>
      <c r="I67" s="21"/>
      <c r="L67" s="63"/>
      <c r="M67" s="21"/>
    </row>
    <row r="68" spans="1:13" ht="12.75">
      <c r="A68" s="18"/>
      <c r="B68" s="12" t="s">
        <v>9</v>
      </c>
      <c r="C68" s="14"/>
      <c r="D68" s="18"/>
      <c r="E68" s="94" t="s">
        <v>15</v>
      </c>
      <c r="F68" s="13"/>
      <c r="G68" s="14"/>
      <c r="H68" s="18"/>
      <c r="I68" s="13" t="s">
        <v>18</v>
      </c>
      <c r="J68" s="14"/>
      <c r="K68" s="21"/>
      <c r="L68" s="63"/>
      <c r="M68" s="21"/>
    </row>
    <row r="69" spans="1:13" ht="12.75">
      <c r="A69" s="16" t="s">
        <v>10</v>
      </c>
      <c r="B69" t="s">
        <v>77</v>
      </c>
      <c r="G69" s="11"/>
      <c r="H69" s="9" t="s">
        <v>11</v>
      </c>
      <c r="I69" s="9"/>
      <c r="J69" s="11"/>
      <c r="L69" s="63"/>
      <c r="M69" s="21"/>
    </row>
    <row r="70" spans="1:13" ht="12.75">
      <c r="A70" s="18" t="s">
        <v>12</v>
      </c>
      <c r="B70" s="53" t="s">
        <v>78</v>
      </c>
      <c r="C70" s="14"/>
      <c r="D70" s="13"/>
      <c r="E70" s="13"/>
      <c r="F70" s="13"/>
      <c r="G70" s="14"/>
      <c r="H70" s="13"/>
      <c r="I70" s="13"/>
      <c r="J70" s="14"/>
      <c r="L70" s="63"/>
      <c r="M70" s="21"/>
    </row>
    <row r="71" spans="1:13" ht="12.75">
      <c r="A71" s="16" t="s">
        <v>13</v>
      </c>
      <c r="B71" s="50" t="s">
        <v>87</v>
      </c>
      <c r="C71" s="11"/>
      <c r="D71" s="9"/>
      <c r="E71" s="9"/>
      <c r="F71" s="9"/>
      <c r="G71" s="11"/>
      <c r="H71" s="9"/>
      <c r="I71" s="9"/>
      <c r="J71" s="11"/>
      <c r="L71" s="63"/>
      <c r="M71" s="21"/>
    </row>
    <row r="72" spans="12:13" ht="12.75">
      <c r="L72" s="63"/>
      <c r="M72" s="21"/>
    </row>
    <row r="73" spans="1:13" ht="12.75">
      <c r="A73" s="18"/>
      <c r="B73" s="12" t="s">
        <v>24</v>
      </c>
      <c r="C73" s="14"/>
      <c r="D73" s="13" t="s">
        <v>15</v>
      </c>
      <c r="E73" s="13"/>
      <c r="F73" s="13"/>
      <c r="G73" s="14"/>
      <c r="H73" s="13" t="s">
        <v>18</v>
      </c>
      <c r="I73" s="13"/>
      <c r="J73" s="14"/>
      <c r="L73" s="63"/>
      <c r="M73" s="21"/>
    </row>
    <row r="74" spans="1:13" ht="12.75">
      <c r="A74" s="16" t="s">
        <v>10</v>
      </c>
      <c r="B74" s="50" t="s">
        <v>89</v>
      </c>
      <c r="C74" s="11"/>
      <c r="D74" s="9"/>
      <c r="E74" s="9"/>
      <c r="F74" s="9"/>
      <c r="G74" s="11"/>
      <c r="H74" s="9"/>
      <c r="I74" s="9"/>
      <c r="J74" s="11"/>
      <c r="L74" s="63"/>
      <c r="M74" s="21"/>
    </row>
    <row r="75" spans="12:13" ht="12.75">
      <c r="L75" s="63"/>
      <c r="M75" s="21"/>
    </row>
    <row r="76" spans="1:13" ht="12.75">
      <c r="A76" s="18"/>
      <c r="B76" s="13" t="s">
        <v>25</v>
      </c>
      <c r="C76" s="14"/>
      <c r="D76" s="13" t="s">
        <v>15</v>
      </c>
      <c r="E76" s="13"/>
      <c r="F76" s="13"/>
      <c r="G76" s="14"/>
      <c r="H76" s="13" t="s">
        <v>18</v>
      </c>
      <c r="I76" s="13"/>
      <c r="J76" s="14"/>
      <c r="L76" s="63"/>
      <c r="M76" s="21"/>
    </row>
    <row r="77" spans="1:13" ht="12.75">
      <c r="A77" s="18" t="s">
        <v>10</v>
      </c>
      <c r="B77" s="53" t="s">
        <v>75</v>
      </c>
      <c r="C77" s="14"/>
      <c r="D77" s="13"/>
      <c r="E77" s="13"/>
      <c r="F77" s="13"/>
      <c r="G77" s="14"/>
      <c r="H77" s="13"/>
      <c r="I77" s="13"/>
      <c r="J77" s="14"/>
      <c r="L77" s="63"/>
      <c r="M77" s="21"/>
    </row>
    <row r="78" ht="12.75">
      <c r="L78" s="63"/>
    </row>
  </sheetData>
  <sheetProtection/>
  <mergeCells count="3">
    <mergeCell ref="B6:B7"/>
    <mergeCell ref="A1:R1"/>
    <mergeCell ref="A3:R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3">
      <selection activeCell="P18" sqref="P18"/>
    </sheetView>
  </sheetViews>
  <sheetFormatPr defaultColWidth="9.140625" defaultRowHeight="12.75"/>
  <cols>
    <col min="1" max="1" width="4.7109375" style="0" customWidth="1"/>
    <col min="2" max="2" width="1.1484375" style="0" customWidth="1"/>
    <col min="3" max="3" width="17.7109375" style="0" customWidth="1"/>
    <col min="4" max="4" width="18.28125" style="0" bestFit="1" customWidth="1"/>
    <col min="5" max="5" width="8.7109375" style="0" bestFit="1" customWidth="1"/>
    <col min="6" max="6" width="5.7109375" style="0" customWidth="1"/>
    <col min="7" max="7" width="7.7109375" style="0" customWidth="1"/>
    <col min="8" max="8" width="8.7109375" style="0" customWidth="1"/>
    <col min="9" max="9" width="9.57421875" style="0" bestFit="1" customWidth="1"/>
    <col min="10" max="10" width="7.140625" style="0" customWidth="1"/>
    <col min="11" max="11" width="7.421875" style="0" customWidth="1"/>
    <col min="12" max="12" width="7.140625" style="0" customWidth="1"/>
    <col min="13" max="13" width="8.140625" style="44" bestFit="1" customWidth="1"/>
    <col min="14" max="16" width="7.140625" style="0" customWidth="1"/>
    <col min="17" max="17" width="7.7109375" style="0" customWidth="1"/>
    <col min="19" max="19" width="8.8515625" style="0" bestFit="1" customWidth="1"/>
  </cols>
  <sheetData>
    <row r="1" spans="1:19" ht="24" customHeight="1">
      <c r="A1" s="97" t="s">
        <v>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6:18" ht="12.75">
      <c r="F2" s="1"/>
      <c r="H2" s="1"/>
      <c r="I2" s="1"/>
      <c r="J2" s="1"/>
      <c r="K2" s="1"/>
      <c r="L2" s="1"/>
      <c r="M2" s="62"/>
      <c r="N2" s="1"/>
      <c r="O2" s="1"/>
      <c r="P2" s="1"/>
      <c r="Q2" s="1"/>
      <c r="R2" s="1"/>
    </row>
    <row r="3" spans="1:19" ht="23.25">
      <c r="A3" s="98" t="s">
        <v>49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ht="12.75">
      <c r="I4" s="65" t="s">
        <v>50</v>
      </c>
    </row>
    <row r="5" ht="12.75">
      <c r="I5" s="65"/>
    </row>
    <row r="6" spans="3:5" ht="12.75">
      <c r="C6" s="39" t="s">
        <v>51</v>
      </c>
      <c r="E6" s="27"/>
    </row>
    <row r="7" spans="1:19" ht="12.75">
      <c r="A7" s="18" t="s">
        <v>19</v>
      </c>
      <c r="B7" s="18"/>
      <c r="C7" s="99" t="s">
        <v>28</v>
      </c>
      <c r="D7" s="19" t="s">
        <v>26</v>
      </c>
      <c r="E7" s="18" t="s">
        <v>22</v>
      </c>
      <c r="F7" s="18" t="s">
        <v>14</v>
      </c>
      <c r="G7" s="18" t="s">
        <v>0</v>
      </c>
      <c r="H7" s="18" t="s">
        <v>21</v>
      </c>
      <c r="I7" s="12" t="s">
        <v>1</v>
      </c>
      <c r="J7" s="12" t="s">
        <v>2</v>
      </c>
      <c r="K7" s="13" t="s">
        <v>3</v>
      </c>
      <c r="L7" s="14"/>
      <c r="M7" s="64"/>
      <c r="N7" s="18"/>
      <c r="O7" s="18" t="s">
        <v>4</v>
      </c>
      <c r="P7" s="18"/>
      <c r="Q7" s="18" t="s">
        <v>5</v>
      </c>
      <c r="R7" s="18" t="s">
        <v>1</v>
      </c>
      <c r="S7" s="51" t="s">
        <v>43</v>
      </c>
    </row>
    <row r="8" spans="1:19" ht="12.75">
      <c r="A8" s="18" t="s">
        <v>20</v>
      </c>
      <c r="B8" s="18"/>
      <c r="C8" s="100"/>
      <c r="D8" s="18"/>
      <c r="E8" s="18" t="s">
        <v>23</v>
      </c>
      <c r="F8" s="18"/>
      <c r="G8" s="18" t="s">
        <v>6</v>
      </c>
      <c r="H8" s="18"/>
      <c r="I8" s="18" t="s">
        <v>7</v>
      </c>
      <c r="J8" s="61">
        <v>1</v>
      </c>
      <c r="K8" s="61">
        <v>2</v>
      </c>
      <c r="L8" s="61">
        <v>3</v>
      </c>
      <c r="M8" s="60"/>
      <c r="N8" s="19">
        <v>1</v>
      </c>
      <c r="O8" s="19">
        <v>2</v>
      </c>
      <c r="P8" s="19">
        <v>3</v>
      </c>
      <c r="Q8" s="2"/>
      <c r="R8" s="18" t="s">
        <v>8</v>
      </c>
      <c r="S8" s="18"/>
    </row>
    <row r="9" spans="1:19" s="108" customFormat="1" ht="12.75">
      <c r="A9" s="84">
        <v>1</v>
      </c>
      <c r="B9" s="84"/>
      <c r="C9" s="111" t="s">
        <v>104</v>
      </c>
      <c r="D9" s="116" t="s">
        <v>38</v>
      </c>
      <c r="E9" s="84"/>
      <c r="F9" s="83" t="s">
        <v>16</v>
      </c>
      <c r="G9" s="7">
        <v>86.7</v>
      </c>
      <c r="H9" s="84">
        <v>94</v>
      </c>
      <c r="I9" s="112">
        <f aca="true" t="shared" si="0" ref="I9:I40">10^(0.75194503*LOG(G9/175.508)^2)</f>
        <v>1.1763512893937391</v>
      </c>
      <c r="J9" s="35">
        <v>120</v>
      </c>
      <c r="K9" s="83" t="s">
        <v>110</v>
      </c>
      <c r="L9" s="83" t="s">
        <v>110</v>
      </c>
      <c r="M9" s="35"/>
      <c r="N9" s="35">
        <v>150</v>
      </c>
      <c r="O9" s="83" t="s">
        <v>110</v>
      </c>
      <c r="P9" s="83" t="s">
        <v>110</v>
      </c>
      <c r="Q9" s="113">
        <f aca="true" t="shared" si="1" ref="Q9:Q40">SUM(MAX(J9:L9),MAX(N9:P9))</f>
        <v>270</v>
      </c>
      <c r="R9" s="113">
        <f aca="true" t="shared" si="2" ref="R9:R40">I9*Q9</f>
        <v>317.61484813630955</v>
      </c>
      <c r="S9" s="84"/>
    </row>
    <row r="10" spans="1:19" s="108" customFormat="1" ht="12.75">
      <c r="A10" s="84">
        <v>2</v>
      </c>
      <c r="B10" s="84"/>
      <c r="C10" s="111" t="s">
        <v>115</v>
      </c>
      <c r="D10" s="116" t="s">
        <v>38</v>
      </c>
      <c r="E10" s="84"/>
      <c r="F10" s="83" t="s">
        <v>16</v>
      </c>
      <c r="G10" s="7">
        <v>86.5</v>
      </c>
      <c r="H10" s="84">
        <v>94</v>
      </c>
      <c r="I10" s="112">
        <f t="shared" si="0"/>
        <v>1.1776053625822174</v>
      </c>
      <c r="J10" s="35">
        <v>80</v>
      </c>
      <c r="K10" s="83" t="s">
        <v>137</v>
      </c>
      <c r="L10" s="83" t="s">
        <v>138</v>
      </c>
      <c r="M10" s="35"/>
      <c r="N10" s="35">
        <v>100</v>
      </c>
      <c r="O10" s="83">
        <v>105</v>
      </c>
      <c r="P10" s="83" t="s">
        <v>142</v>
      </c>
      <c r="Q10" s="113">
        <f t="shared" si="1"/>
        <v>185</v>
      </c>
      <c r="R10" s="113">
        <f t="shared" si="2"/>
        <v>217.8569920777102</v>
      </c>
      <c r="S10" s="84"/>
    </row>
    <row r="11" spans="1:19" s="108" customFormat="1" ht="12.75">
      <c r="A11" s="84">
        <v>3</v>
      </c>
      <c r="B11" s="84"/>
      <c r="C11" s="121" t="s">
        <v>116</v>
      </c>
      <c r="D11" s="116" t="s">
        <v>38</v>
      </c>
      <c r="E11" s="84"/>
      <c r="F11" s="83" t="s">
        <v>16</v>
      </c>
      <c r="G11" s="7">
        <v>75</v>
      </c>
      <c r="H11" s="84">
        <v>77</v>
      </c>
      <c r="I11" s="112">
        <f t="shared" si="0"/>
        <v>1.2662410877538504</v>
      </c>
      <c r="J11" s="83">
        <v>60</v>
      </c>
      <c r="K11" s="83">
        <v>65</v>
      </c>
      <c r="L11" s="35">
        <v>70</v>
      </c>
      <c r="M11" s="35"/>
      <c r="N11" s="35">
        <v>80</v>
      </c>
      <c r="O11" s="83" t="s">
        <v>137</v>
      </c>
      <c r="P11" s="83" t="s">
        <v>138</v>
      </c>
      <c r="Q11" s="113">
        <f t="shared" si="1"/>
        <v>150</v>
      </c>
      <c r="R11" s="113">
        <f t="shared" si="2"/>
        <v>189.93616316307757</v>
      </c>
      <c r="S11" s="84"/>
    </row>
    <row r="12" spans="1:19" ht="12.75">
      <c r="A12" s="71"/>
      <c r="B12" s="71"/>
      <c r="C12" s="82"/>
      <c r="D12" s="72" t="s">
        <v>38</v>
      </c>
      <c r="E12" s="71"/>
      <c r="F12" s="73"/>
      <c r="G12" s="74"/>
      <c r="H12" s="71"/>
      <c r="I12" s="75"/>
      <c r="J12" s="73"/>
      <c r="K12" s="73"/>
      <c r="L12" s="73"/>
      <c r="M12" s="76"/>
      <c r="N12" s="76"/>
      <c r="O12" s="82" t="s">
        <v>30</v>
      </c>
      <c r="P12" s="73"/>
      <c r="Q12" s="77"/>
      <c r="R12" s="77"/>
      <c r="S12" s="81">
        <f>SUM(R9:R11)</f>
        <v>725.4080033770973</v>
      </c>
    </row>
    <row r="13" spans="1:19" s="108" customFormat="1" ht="12.75">
      <c r="A13" s="84">
        <v>1</v>
      </c>
      <c r="B13" s="84"/>
      <c r="C13" s="111" t="s">
        <v>98</v>
      </c>
      <c r="D13" s="116" t="s">
        <v>37</v>
      </c>
      <c r="E13" s="84"/>
      <c r="F13" s="83" t="s">
        <v>16</v>
      </c>
      <c r="G13" s="7">
        <v>81.8</v>
      </c>
      <c r="H13" s="84">
        <v>85</v>
      </c>
      <c r="I13" s="112">
        <f t="shared" si="0"/>
        <v>1.2096359229914107</v>
      </c>
      <c r="J13" s="83" t="s">
        <v>140</v>
      </c>
      <c r="K13" s="83">
        <v>95</v>
      </c>
      <c r="L13" s="35">
        <v>98</v>
      </c>
      <c r="M13" s="35"/>
      <c r="N13" s="35">
        <v>95</v>
      </c>
      <c r="O13" s="35">
        <v>100</v>
      </c>
      <c r="P13" s="83">
        <v>105</v>
      </c>
      <c r="Q13" s="113">
        <f t="shared" si="1"/>
        <v>203</v>
      </c>
      <c r="R13" s="113">
        <f t="shared" si="2"/>
        <v>245.55609236725635</v>
      </c>
      <c r="S13" s="84"/>
    </row>
    <row r="14" spans="1:19" s="108" customFormat="1" ht="12.75">
      <c r="A14" s="84">
        <v>2</v>
      </c>
      <c r="B14" s="84"/>
      <c r="C14" s="111" t="s">
        <v>99</v>
      </c>
      <c r="D14" s="116" t="s">
        <v>37</v>
      </c>
      <c r="E14" s="84"/>
      <c r="F14" s="83" t="s">
        <v>16</v>
      </c>
      <c r="G14" s="7">
        <v>80.5</v>
      </c>
      <c r="H14" s="84">
        <v>85</v>
      </c>
      <c r="I14" s="112">
        <f t="shared" si="0"/>
        <v>1.2194390021834947</v>
      </c>
      <c r="J14" s="35">
        <v>85</v>
      </c>
      <c r="K14" s="83">
        <v>90</v>
      </c>
      <c r="L14" s="83" t="s">
        <v>140</v>
      </c>
      <c r="M14" s="35"/>
      <c r="N14" s="35">
        <v>105</v>
      </c>
      <c r="O14" s="35">
        <v>110</v>
      </c>
      <c r="P14" s="35">
        <v>115</v>
      </c>
      <c r="Q14" s="113">
        <f t="shared" si="1"/>
        <v>205</v>
      </c>
      <c r="R14" s="113">
        <f t="shared" si="2"/>
        <v>249.9849954476164</v>
      </c>
      <c r="S14" s="84"/>
    </row>
    <row r="15" spans="1:19" s="108" customFormat="1" ht="12.75">
      <c r="A15" s="84">
        <v>3</v>
      </c>
      <c r="B15" s="84"/>
      <c r="C15" s="111" t="s">
        <v>101</v>
      </c>
      <c r="D15" s="116" t="s">
        <v>37</v>
      </c>
      <c r="E15" s="84"/>
      <c r="F15" s="83" t="s">
        <v>16</v>
      </c>
      <c r="G15" s="7">
        <v>78.6</v>
      </c>
      <c r="H15" s="84">
        <v>85</v>
      </c>
      <c r="I15" s="112">
        <f t="shared" si="0"/>
        <v>1.23458708992423</v>
      </c>
      <c r="J15" s="35">
        <v>95</v>
      </c>
      <c r="K15" s="35">
        <v>102</v>
      </c>
      <c r="L15" s="83" t="s">
        <v>141</v>
      </c>
      <c r="M15" s="35"/>
      <c r="N15" s="35">
        <v>115</v>
      </c>
      <c r="O15" s="83" t="s">
        <v>110</v>
      </c>
      <c r="P15" s="83" t="s">
        <v>110</v>
      </c>
      <c r="Q15" s="113">
        <f t="shared" si="1"/>
        <v>217</v>
      </c>
      <c r="R15" s="113">
        <f t="shared" si="2"/>
        <v>267.9053985135579</v>
      </c>
      <c r="S15" s="84"/>
    </row>
    <row r="16" spans="1:19" s="108" customFormat="1" ht="12.75">
      <c r="A16" s="84">
        <v>4</v>
      </c>
      <c r="B16" s="84"/>
      <c r="C16" s="111" t="s">
        <v>102</v>
      </c>
      <c r="D16" s="116" t="s">
        <v>37</v>
      </c>
      <c r="E16" s="84"/>
      <c r="F16" s="83" t="s">
        <v>16</v>
      </c>
      <c r="G16" s="7">
        <v>89.8</v>
      </c>
      <c r="H16" s="84">
        <v>95</v>
      </c>
      <c r="I16" s="112">
        <f>10^(0.75194503*LOG(G16/175.508)^2)</f>
        <v>1.1579357543214122</v>
      </c>
      <c r="J16" s="35">
        <v>95</v>
      </c>
      <c r="K16" s="83">
        <v>100</v>
      </c>
      <c r="L16" s="83" t="s">
        <v>141</v>
      </c>
      <c r="M16" s="35"/>
      <c r="N16" s="35">
        <v>125</v>
      </c>
      <c r="O16" s="83">
        <v>130</v>
      </c>
      <c r="P16" s="83">
        <v>135</v>
      </c>
      <c r="Q16" s="113">
        <f>SUM(MAX(J16:L16),MAX(N16:P16))</f>
        <v>235</v>
      </c>
      <c r="R16" s="113">
        <f>I16*Q16</f>
        <v>272.11490226553184</v>
      </c>
      <c r="S16" s="84"/>
    </row>
    <row r="17" spans="1:19" s="108" customFormat="1" ht="12.75">
      <c r="A17" s="84">
        <v>5</v>
      </c>
      <c r="B17" s="84"/>
      <c r="C17" s="122" t="s">
        <v>103</v>
      </c>
      <c r="D17" s="116" t="s">
        <v>37</v>
      </c>
      <c r="E17" s="84"/>
      <c r="F17" s="83" t="s">
        <v>16</v>
      </c>
      <c r="G17" s="7">
        <v>81.5</v>
      </c>
      <c r="H17" s="84">
        <v>85</v>
      </c>
      <c r="I17" s="112">
        <f t="shared" si="0"/>
        <v>1.2118593335965613</v>
      </c>
      <c r="J17" s="83">
        <v>95</v>
      </c>
      <c r="K17" s="83" t="s">
        <v>165</v>
      </c>
      <c r="L17" s="83">
        <v>105</v>
      </c>
      <c r="M17" s="35"/>
      <c r="N17" s="35">
        <v>110</v>
      </c>
      <c r="O17" s="83">
        <v>120</v>
      </c>
      <c r="P17" s="83" t="s">
        <v>163</v>
      </c>
      <c r="Q17" s="113">
        <f t="shared" si="1"/>
        <v>225</v>
      </c>
      <c r="R17" s="113">
        <f t="shared" si="2"/>
        <v>272.66835005922627</v>
      </c>
      <c r="S17" s="84"/>
    </row>
    <row r="18" spans="1:19" s="44" customFormat="1" ht="12.75">
      <c r="A18" s="71"/>
      <c r="B18" s="71"/>
      <c r="C18" s="125" t="s">
        <v>113</v>
      </c>
      <c r="D18" s="72" t="s">
        <v>37</v>
      </c>
      <c r="E18" s="71"/>
      <c r="F18" s="73" t="s">
        <v>16</v>
      </c>
      <c r="G18" s="74"/>
      <c r="H18" s="71"/>
      <c r="I18" s="75" t="e">
        <f t="shared" si="0"/>
        <v>#NUM!</v>
      </c>
      <c r="J18" s="73"/>
      <c r="K18" s="73"/>
      <c r="L18" s="73"/>
      <c r="M18" s="76"/>
      <c r="N18" s="76"/>
      <c r="O18" s="82" t="s">
        <v>31</v>
      </c>
      <c r="P18" s="73"/>
      <c r="Q18" s="77"/>
      <c r="R18" s="77"/>
      <c r="S18" s="81">
        <f>SUM(R13:R17)</f>
        <v>1308.2297386531886</v>
      </c>
    </row>
    <row r="19" spans="1:19" s="108" customFormat="1" ht="12.75">
      <c r="A19" s="84">
        <v>1</v>
      </c>
      <c r="B19" s="84"/>
      <c r="C19" s="111" t="s">
        <v>117</v>
      </c>
      <c r="D19" s="116" t="s">
        <v>39</v>
      </c>
      <c r="E19" s="84"/>
      <c r="F19" s="83" t="s">
        <v>16</v>
      </c>
      <c r="G19" s="7">
        <v>95.1</v>
      </c>
      <c r="H19" s="84">
        <v>105</v>
      </c>
      <c r="I19" s="112">
        <f t="shared" si="0"/>
        <v>1.1304495801840375</v>
      </c>
      <c r="J19" s="35">
        <v>80</v>
      </c>
      <c r="K19" s="83">
        <v>90</v>
      </c>
      <c r="L19" s="35">
        <v>100</v>
      </c>
      <c r="M19" s="35"/>
      <c r="N19" s="35">
        <v>105</v>
      </c>
      <c r="O19" s="35">
        <v>115</v>
      </c>
      <c r="P19" s="83" t="s">
        <v>163</v>
      </c>
      <c r="Q19" s="113">
        <f t="shared" si="1"/>
        <v>215</v>
      </c>
      <c r="R19" s="113">
        <f t="shared" si="2"/>
        <v>243.04665973956807</v>
      </c>
      <c r="S19" s="84"/>
    </row>
    <row r="20" spans="1:19" s="108" customFormat="1" ht="12.75">
      <c r="A20" s="84">
        <v>2</v>
      </c>
      <c r="B20" s="84"/>
      <c r="C20" s="111" t="s">
        <v>118</v>
      </c>
      <c r="D20" s="116" t="s">
        <v>39</v>
      </c>
      <c r="E20" s="84"/>
      <c r="F20" s="83" t="s">
        <v>16</v>
      </c>
      <c r="G20" s="7">
        <v>103.7</v>
      </c>
      <c r="H20" s="84">
        <v>405</v>
      </c>
      <c r="I20" s="112">
        <f t="shared" si="0"/>
        <v>1.0946290836756971</v>
      </c>
      <c r="J20" s="83">
        <v>90</v>
      </c>
      <c r="K20" s="83">
        <v>100</v>
      </c>
      <c r="L20" s="83">
        <v>105</v>
      </c>
      <c r="M20" s="35"/>
      <c r="N20" s="35">
        <v>110</v>
      </c>
      <c r="O20" s="35">
        <v>115</v>
      </c>
      <c r="P20" s="83">
        <v>120</v>
      </c>
      <c r="Q20" s="113">
        <f t="shared" si="1"/>
        <v>225</v>
      </c>
      <c r="R20" s="113">
        <f t="shared" si="2"/>
        <v>246.29154382703186</v>
      </c>
      <c r="S20" s="84"/>
    </row>
    <row r="21" spans="1:19" s="108" customFormat="1" ht="12.75">
      <c r="A21" s="84">
        <v>3</v>
      </c>
      <c r="B21" s="84"/>
      <c r="C21" s="111" t="s">
        <v>119</v>
      </c>
      <c r="D21" s="116" t="s">
        <v>39</v>
      </c>
      <c r="E21" s="84"/>
      <c r="F21" s="83" t="s">
        <v>16</v>
      </c>
      <c r="G21" s="7">
        <v>89</v>
      </c>
      <c r="H21" s="84">
        <v>94</v>
      </c>
      <c r="I21" s="112">
        <f>10^(0.75194503*LOG(G21/175.508)^2)</f>
        <v>1.162510070816343</v>
      </c>
      <c r="J21" s="83">
        <v>115</v>
      </c>
      <c r="K21" s="83">
        <v>120</v>
      </c>
      <c r="L21" s="83">
        <v>125</v>
      </c>
      <c r="M21" s="35"/>
      <c r="N21" s="35">
        <v>120</v>
      </c>
      <c r="O21" s="35">
        <v>150</v>
      </c>
      <c r="P21" s="83">
        <v>160</v>
      </c>
      <c r="Q21" s="113">
        <f>SUM(MAX(J21:L21),MAX(N21:P21))</f>
        <v>285</v>
      </c>
      <c r="R21" s="113">
        <f>I21*Q21</f>
        <v>331.3153701826577</v>
      </c>
      <c r="S21" s="84"/>
    </row>
    <row r="22" spans="1:19" s="108" customFormat="1" ht="12.75">
      <c r="A22" s="84">
        <v>4</v>
      </c>
      <c r="B22" s="84"/>
      <c r="C22" s="111" t="s">
        <v>120</v>
      </c>
      <c r="D22" s="116" t="s">
        <v>39</v>
      </c>
      <c r="E22" s="84"/>
      <c r="F22" s="83" t="s">
        <v>16</v>
      </c>
      <c r="G22" s="7">
        <v>84.4</v>
      </c>
      <c r="H22" s="84">
        <v>85</v>
      </c>
      <c r="I22" s="112">
        <f t="shared" si="0"/>
        <v>1.1912911540588886</v>
      </c>
      <c r="J22" s="83">
        <v>105</v>
      </c>
      <c r="K22" s="83" t="s">
        <v>142</v>
      </c>
      <c r="L22" s="83" t="s">
        <v>142</v>
      </c>
      <c r="M22" s="35"/>
      <c r="N22" s="83">
        <v>115</v>
      </c>
      <c r="O22" s="83" t="s">
        <v>110</v>
      </c>
      <c r="P22" s="83" t="s">
        <v>110</v>
      </c>
      <c r="Q22" s="113">
        <f t="shared" si="1"/>
        <v>220</v>
      </c>
      <c r="R22" s="113">
        <f t="shared" si="2"/>
        <v>262.0840538929555</v>
      </c>
      <c r="S22" s="84"/>
    </row>
    <row r="23" spans="1:19" s="108" customFormat="1" ht="12.75">
      <c r="A23" s="84">
        <v>5</v>
      </c>
      <c r="B23" s="84"/>
      <c r="C23" s="111" t="s">
        <v>121</v>
      </c>
      <c r="D23" s="116" t="s">
        <v>39</v>
      </c>
      <c r="E23" s="84"/>
      <c r="F23" s="83" t="s">
        <v>16</v>
      </c>
      <c r="G23" s="7">
        <v>109.9</v>
      </c>
      <c r="H23" s="116" t="s">
        <v>166</v>
      </c>
      <c r="I23" s="112">
        <f t="shared" si="0"/>
        <v>1.0741831121975645</v>
      </c>
      <c r="J23" s="35">
        <v>110</v>
      </c>
      <c r="K23" s="83" t="s">
        <v>155</v>
      </c>
      <c r="L23" s="83">
        <v>121</v>
      </c>
      <c r="M23" s="35"/>
      <c r="N23" s="35">
        <v>140</v>
      </c>
      <c r="O23" s="83" t="s">
        <v>164</v>
      </c>
      <c r="P23" s="83">
        <v>151</v>
      </c>
      <c r="Q23" s="113">
        <f t="shared" si="1"/>
        <v>272</v>
      </c>
      <c r="R23" s="113">
        <f t="shared" si="2"/>
        <v>292.1778065177375</v>
      </c>
      <c r="S23" s="84"/>
    </row>
    <row r="24" spans="1:19" s="108" customFormat="1" ht="12.75">
      <c r="A24" s="84">
        <v>6</v>
      </c>
      <c r="B24" s="84"/>
      <c r="C24" s="111" t="s">
        <v>122</v>
      </c>
      <c r="D24" s="116" t="s">
        <v>39</v>
      </c>
      <c r="E24" s="117"/>
      <c r="F24" s="83" t="s">
        <v>16</v>
      </c>
      <c r="G24" s="7">
        <v>97</v>
      </c>
      <c r="H24" s="118">
        <v>105</v>
      </c>
      <c r="I24" s="112">
        <f t="shared" si="0"/>
        <v>1.1216785316368132</v>
      </c>
      <c r="J24" s="35">
        <v>75</v>
      </c>
      <c r="K24" s="83">
        <v>80</v>
      </c>
      <c r="L24" s="83">
        <v>85</v>
      </c>
      <c r="M24" s="35"/>
      <c r="N24" s="35">
        <v>95</v>
      </c>
      <c r="O24" s="83" t="s">
        <v>160</v>
      </c>
      <c r="P24" s="83" t="s">
        <v>161</v>
      </c>
      <c r="Q24" s="113">
        <f t="shared" si="1"/>
        <v>180</v>
      </c>
      <c r="R24" s="113">
        <f t="shared" si="2"/>
        <v>201.90213569462637</v>
      </c>
      <c r="S24" s="84"/>
    </row>
    <row r="25" spans="1:19" ht="12.75">
      <c r="A25" s="71"/>
      <c r="B25" s="71"/>
      <c r="C25" s="125" t="s">
        <v>112</v>
      </c>
      <c r="D25" s="72" t="s">
        <v>39</v>
      </c>
      <c r="E25" s="79"/>
      <c r="F25" s="73" t="s">
        <v>16</v>
      </c>
      <c r="G25" s="74"/>
      <c r="H25" s="80"/>
      <c r="I25" s="75" t="e">
        <f t="shared" si="0"/>
        <v>#NUM!</v>
      </c>
      <c r="J25" s="76"/>
      <c r="K25" s="73"/>
      <c r="L25" s="73"/>
      <c r="M25" s="76"/>
      <c r="N25" s="76"/>
      <c r="O25" s="82" t="s">
        <v>32</v>
      </c>
      <c r="P25" s="73"/>
      <c r="Q25" s="77"/>
      <c r="R25" s="77"/>
      <c r="S25" s="81">
        <f>SUM(R19:R24)</f>
        <v>1576.8175698545772</v>
      </c>
    </row>
    <row r="26" spans="1:19" s="108" customFormat="1" ht="12.75">
      <c r="A26" s="84">
        <v>1</v>
      </c>
      <c r="B26" s="84"/>
      <c r="C26" s="111" t="s">
        <v>123</v>
      </c>
      <c r="D26" s="116" t="s">
        <v>40</v>
      </c>
      <c r="E26" s="117"/>
      <c r="F26" s="83" t="s">
        <v>16</v>
      </c>
      <c r="G26" s="7">
        <v>40</v>
      </c>
      <c r="H26" s="118">
        <v>56</v>
      </c>
      <c r="I26" s="112">
        <f t="shared" si="0"/>
        <v>2.0424595530076806</v>
      </c>
      <c r="J26" s="35">
        <v>13</v>
      </c>
      <c r="K26" s="83">
        <v>15</v>
      </c>
      <c r="L26" s="83">
        <v>17</v>
      </c>
      <c r="M26" s="35"/>
      <c r="N26" s="35">
        <v>16</v>
      </c>
      <c r="O26" s="83" t="s">
        <v>149</v>
      </c>
      <c r="P26" s="83" t="s">
        <v>110</v>
      </c>
      <c r="Q26" s="113">
        <f t="shared" si="1"/>
        <v>33</v>
      </c>
      <c r="R26" s="113">
        <f t="shared" si="2"/>
        <v>67.40116524925345</v>
      </c>
      <c r="S26" s="84"/>
    </row>
    <row r="27" spans="1:19" s="108" customFormat="1" ht="12.75">
      <c r="A27" s="84">
        <v>2</v>
      </c>
      <c r="B27" s="84"/>
      <c r="C27" s="111" t="s">
        <v>124</v>
      </c>
      <c r="D27" s="116" t="s">
        <v>40</v>
      </c>
      <c r="E27" s="117"/>
      <c r="F27" s="83" t="s">
        <v>16</v>
      </c>
      <c r="G27" s="7">
        <v>49.2</v>
      </c>
      <c r="H27" s="118">
        <v>56</v>
      </c>
      <c r="I27" s="112">
        <f>10^(0.75194503*LOG(G27/175.508)^2)</f>
        <v>1.6958842081754584</v>
      </c>
      <c r="J27" s="35">
        <v>28</v>
      </c>
      <c r="K27" s="83">
        <v>31</v>
      </c>
      <c r="L27" s="83" t="s">
        <v>136</v>
      </c>
      <c r="M27" s="35"/>
      <c r="N27" s="35">
        <v>43</v>
      </c>
      <c r="O27" s="35">
        <v>46</v>
      </c>
      <c r="P27" s="83" t="s">
        <v>150</v>
      </c>
      <c r="Q27" s="113">
        <f>SUM(MAX(J27:L27),MAX(N27:P27))</f>
        <v>77</v>
      </c>
      <c r="R27" s="113">
        <f>I27*Q27</f>
        <v>130.5830840295103</v>
      </c>
      <c r="S27" s="84"/>
    </row>
    <row r="28" spans="1:19" s="108" customFormat="1" ht="12.75">
      <c r="A28" s="84">
        <v>3</v>
      </c>
      <c r="B28" s="84"/>
      <c r="C28" s="111" t="s">
        <v>130</v>
      </c>
      <c r="D28" s="116" t="s">
        <v>40</v>
      </c>
      <c r="E28" s="117"/>
      <c r="F28" s="83" t="s">
        <v>16</v>
      </c>
      <c r="G28" s="7">
        <v>73.5</v>
      </c>
      <c r="H28" s="118">
        <v>77</v>
      </c>
      <c r="I28" s="112">
        <f t="shared" si="0"/>
        <v>1.2806969010304636</v>
      </c>
      <c r="J28" s="83" t="s">
        <v>153</v>
      </c>
      <c r="K28" s="83">
        <v>80</v>
      </c>
      <c r="L28" s="83" t="s">
        <v>111</v>
      </c>
      <c r="M28" s="35"/>
      <c r="N28" s="35">
        <v>95</v>
      </c>
      <c r="O28" s="35">
        <v>100</v>
      </c>
      <c r="P28" s="83" t="s">
        <v>162</v>
      </c>
      <c r="Q28" s="113">
        <f t="shared" si="1"/>
        <v>180</v>
      </c>
      <c r="R28" s="113">
        <f t="shared" si="2"/>
        <v>230.52544218548346</v>
      </c>
      <c r="S28" s="84"/>
    </row>
    <row r="29" spans="1:19" s="108" customFormat="1" ht="12.75">
      <c r="A29" s="84">
        <v>4</v>
      </c>
      <c r="B29" s="84"/>
      <c r="C29" s="111" t="s">
        <v>131</v>
      </c>
      <c r="D29" s="116" t="s">
        <v>40</v>
      </c>
      <c r="E29" s="117"/>
      <c r="F29" s="83" t="s">
        <v>16</v>
      </c>
      <c r="G29" s="7">
        <v>82.5</v>
      </c>
      <c r="H29" s="118">
        <v>85</v>
      </c>
      <c r="I29" s="112">
        <f>10^(0.75194503*LOG(G29/175.508)^2)</f>
        <v>1.2045360792911906</v>
      </c>
      <c r="J29" s="35">
        <v>82</v>
      </c>
      <c r="K29" s="83" t="s">
        <v>154</v>
      </c>
      <c r="L29" s="83" t="s">
        <v>154</v>
      </c>
      <c r="M29" s="35"/>
      <c r="N29" s="83" t="s">
        <v>159</v>
      </c>
      <c r="O29" s="83" t="s">
        <v>159</v>
      </c>
      <c r="P29" s="83" t="s">
        <v>110</v>
      </c>
      <c r="Q29" s="113">
        <f t="shared" si="1"/>
        <v>82</v>
      </c>
      <c r="R29" s="113">
        <f t="shared" si="2"/>
        <v>98.77195850187762</v>
      </c>
      <c r="S29" s="84"/>
    </row>
    <row r="30" spans="1:19" ht="12.75">
      <c r="A30" s="71"/>
      <c r="B30" s="71"/>
      <c r="C30" s="78"/>
      <c r="D30" s="72" t="s">
        <v>40</v>
      </c>
      <c r="E30" s="79"/>
      <c r="F30" s="73" t="s">
        <v>16</v>
      </c>
      <c r="G30" s="74"/>
      <c r="H30" s="80"/>
      <c r="I30" s="75" t="e">
        <f t="shared" si="0"/>
        <v>#NUM!</v>
      </c>
      <c r="J30" s="76"/>
      <c r="K30" s="73"/>
      <c r="L30" s="73"/>
      <c r="M30" s="76"/>
      <c r="N30" s="82" t="s">
        <v>33</v>
      </c>
      <c r="O30" s="76"/>
      <c r="P30" s="73"/>
      <c r="Q30" s="77"/>
      <c r="R30" s="77"/>
      <c r="S30" s="81">
        <f>SUM(R26:R29)</f>
        <v>527.2816499661249</v>
      </c>
    </row>
    <row r="31" spans="1:19" s="108" customFormat="1" ht="12.75">
      <c r="A31" s="84">
        <v>1</v>
      </c>
      <c r="B31" s="84"/>
      <c r="C31" s="111" t="s">
        <v>128</v>
      </c>
      <c r="D31" s="116" t="s">
        <v>41</v>
      </c>
      <c r="E31" s="117"/>
      <c r="F31" s="83" t="s">
        <v>16</v>
      </c>
      <c r="G31" s="7">
        <v>80.1</v>
      </c>
      <c r="H31" s="118">
        <v>85</v>
      </c>
      <c r="I31" s="112">
        <f t="shared" si="0"/>
        <v>1.2225451321424359</v>
      </c>
      <c r="J31" s="35">
        <v>75</v>
      </c>
      <c r="K31" s="83">
        <v>80</v>
      </c>
      <c r="L31" s="83" t="s">
        <v>137</v>
      </c>
      <c r="M31" s="35"/>
      <c r="N31" s="35">
        <v>105</v>
      </c>
      <c r="O31" s="35">
        <v>110</v>
      </c>
      <c r="P31" s="83">
        <v>112</v>
      </c>
      <c r="Q31" s="113">
        <f t="shared" si="1"/>
        <v>192</v>
      </c>
      <c r="R31" s="113">
        <f t="shared" si="2"/>
        <v>234.7286653713477</v>
      </c>
      <c r="S31" s="84"/>
    </row>
    <row r="32" spans="1:19" s="108" customFormat="1" ht="12.75">
      <c r="A32" s="84">
        <v>2</v>
      </c>
      <c r="B32" s="84"/>
      <c r="C32" s="111" t="s">
        <v>129</v>
      </c>
      <c r="D32" s="116" t="s">
        <v>41</v>
      </c>
      <c r="E32" s="117"/>
      <c r="F32" s="83" t="s">
        <v>16</v>
      </c>
      <c r="G32" s="7">
        <v>79.9</v>
      </c>
      <c r="H32" s="118">
        <v>85</v>
      </c>
      <c r="I32" s="112">
        <f t="shared" si="0"/>
        <v>1.224114475943175</v>
      </c>
      <c r="J32" s="35">
        <v>85</v>
      </c>
      <c r="K32" s="83">
        <v>90</v>
      </c>
      <c r="L32" s="83" t="s">
        <v>139</v>
      </c>
      <c r="M32" s="35"/>
      <c r="N32" s="35">
        <v>100</v>
      </c>
      <c r="O32" s="35">
        <v>105</v>
      </c>
      <c r="P32" s="83">
        <v>108</v>
      </c>
      <c r="Q32" s="113">
        <f t="shared" si="1"/>
        <v>198</v>
      </c>
      <c r="R32" s="113">
        <f t="shared" si="2"/>
        <v>242.37466623674865</v>
      </c>
      <c r="S32" s="84"/>
    </row>
    <row r="33" spans="1:19" s="108" customFormat="1" ht="12.75">
      <c r="A33" s="84">
        <v>3</v>
      </c>
      <c r="B33" s="84"/>
      <c r="C33" s="123" t="s">
        <v>134</v>
      </c>
      <c r="D33" s="116" t="s">
        <v>41</v>
      </c>
      <c r="E33" s="117"/>
      <c r="F33" s="83" t="s">
        <v>16</v>
      </c>
      <c r="G33" s="7">
        <v>50.1</v>
      </c>
      <c r="H33" s="118">
        <v>50</v>
      </c>
      <c r="I33" s="112">
        <f>10^(0.75194503*LOG(G33/175.508)^2)</f>
        <v>1.6707190895211554</v>
      </c>
      <c r="J33" s="35">
        <v>35</v>
      </c>
      <c r="K33" s="83">
        <v>38</v>
      </c>
      <c r="L33" s="83">
        <v>40</v>
      </c>
      <c r="M33" s="35"/>
      <c r="N33" s="35">
        <v>45</v>
      </c>
      <c r="O33" s="35">
        <v>50</v>
      </c>
      <c r="P33" s="83">
        <v>53</v>
      </c>
      <c r="Q33" s="113">
        <f>SUM(MAX(J33:L33),MAX(N33:P33))</f>
        <v>93</v>
      </c>
      <c r="R33" s="113">
        <f>I33*Q33</f>
        <v>155.37687532546747</v>
      </c>
      <c r="S33" s="84"/>
    </row>
    <row r="34" spans="1:19" s="108" customFormat="1" ht="12.75">
      <c r="A34" s="84">
        <v>4</v>
      </c>
      <c r="B34" s="84"/>
      <c r="C34" s="111" t="s">
        <v>132</v>
      </c>
      <c r="D34" s="116" t="s">
        <v>41</v>
      </c>
      <c r="E34" s="117"/>
      <c r="F34" s="83" t="s">
        <v>16</v>
      </c>
      <c r="G34" s="7">
        <v>29.6</v>
      </c>
      <c r="H34" s="118">
        <v>50</v>
      </c>
      <c r="I34" s="112">
        <f t="shared" si="0"/>
        <v>2.813941173377474</v>
      </c>
      <c r="J34" s="35">
        <v>24</v>
      </c>
      <c r="K34" s="83">
        <v>26</v>
      </c>
      <c r="L34" s="83">
        <v>27</v>
      </c>
      <c r="M34" s="35"/>
      <c r="N34" s="35">
        <v>33</v>
      </c>
      <c r="O34" s="35">
        <v>35</v>
      </c>
      <c r="P34" s="83">
        <v>36</v>
      </c>
      <c r="Q34" s="113">
        <f t="shared" si="1"/>
        <v>63</v>
      </c>
      <c r="R34" s="113">
        <f t="shared" si="2"/>
        <v>177.27829392278085</v>
      </c>
      <c r="S34" s="84"/>
    </row>
    <row r="35" spans="1:19" s="108" customFormat="1" ht="12.75">
      <c r="A35" s="84">
        <v>5</v>
      </c>
      <c r="B35" s="84"/>
      <c r="C35" s="111" t="s">
        <v>133</v>
      </c>
      <c r="D35" s="116" t="s">
        <v>41</v>
      </c>
      <c r="E35" s="117"/>
      <c r="F35" s="83" t="s">
        <v>16</v>
      </c>
      <c r="G35" s="7">
        <v>49.5</v>
      </c>
      <c r="H35" s="118">
        <v>50</v>
      </c>
      <c r="I35" s="112">
        <f t="shared" si="0"/>
        <v>1.6873627252183594</v>
      </c>
      <c r="J35" s="35">
        <v>45</v>
      </c>
      <c r="K35" s="83">
        <v>48</v>
      </c>
      <c r="L35" s="83">
        <v>50</v>
      </c>
      <c r="M35" s="35"/>
      <c r="N35" s="83" t="s">
        <v>90</v>
      </c>
      <c r="O35" s="83" t="s">
        <v>90</v>
      </c>
      <c r="P35" s="83">
        <v>60</v>
      </c>
      <c r="Q35" s="113">
        <f t="shared" si="1"/>
        <v>110</v>
      </c>
      <c r="R35" s="113">
        <f t="shared" si="2"/>
        <v>185.60989977401954</v>
      </c>
      <c r="S35" s="84"/>
    </row>
    <row r="36" spans="1:19" ht="12.75">
      <c r="A36" s="71"/>
      <c r="B36" s="71"/>
      <c r="C36" s="125" t="s">
        <v>167</v>
      </c>
      <c r="D36" s="72" t="s">
        <v>41</v>
      </c>
      <c r="E36" s="79"/>
      <c r="F36" s="73" t="s">
        <v>16</v>
      </c>
      <c r="G36" s="74"/>
      <c r="H36" s="80"/>
      <c r="I36" s="75" t="e">
        <f t="shared" si="0"/>
        <v>#NUM!</v>
      </c>
      <c r="J36" s="76"/>
      <c r="K36" s="73"/>
      <c r="L36" s="73"/>
      <c r="M36" s="76"/>
      <c r="N36" s="76"/>
      <c r="O36" s="82" t="s">
        <v>34</v>
      </c>
      <c r="P36" s="73"/>
      <c r="Q36" s="77"/>
      <c r="R36" s="77"/>
      <c r="S36" s="81">
        <f>SUM(R31:R35)</f>
        <v>995.3684006303642</v>
      </c>
    </row>
    <row r="37" spans="1:19" s="108" customFormat="1" ht="12.75">
      <c r="A37" s="84">
        <v>1</v>
      </c>
      <c r="B37" s="84"/>
      <c r="C37" s="111" t="s">
        <v>125</v>
      </c>
      <c r="D37" s="116" t="s">
        <v>42</v>
      </c>
      <c r="E37" s="84"/>
      <c r="F37" s="83" t="s">
        <v>16</v>
      </c>
      <c r="G37" s="7">
        <v>60.8</v>
      </c>
      <c r="H37" s="118">
        <v>62</v>
      </c>
      <c r="I37" s="112">
        <f t="shared" si="0"/>
        <v>1.443390331081969</v>
      </c>
      <c r="J37" s="35">
        <v>65</v>
      </c>
      <c r="K37" s="83" t="s">
        <v>108</v>
      </c>
      <c r="L37" s="83" t="s">
        <v>108</v>
      </c>
      <c r="M37" s="35"/>
      <c r="N37" s="35">
        <v>90</v>
      </c>
      <c r="O37" s="83" t="s">
        <v>110</v>
      </c>
      <c r="P37" s="83" t="s">
        <v>110</v>
      </c>
      <c r="Q37" s="113">
        <f t="shared" si="1"/>
        <v>155</v>
      </c>
      <c r="R37" s="113">
        <f t="shared" si="2"/>
        <v>223.72550131770518</v>
      </c>
      <c r="S37" s="84"/>
    </row>
    <row r="38" spans="1:19" s="108" customFormat="1" ht="12.75">
      <c r="A38" s="84">
        <v>2</v>
      </c>
      <c r="B38" s="84"/>
      <c r="C38" s="111" t="s">
        <v>126</v>
      </c>
      <c r="D38" s="116" t="s">
        <v>42</v>
      </c>
      <c r="E38" s="84"/>
      <c r="F38" s="83" t="s">
        <v>16</v>
      </c>
      <c r="G38" s="7">
        <v>70.6</v>
      </c>
      <c r="H38" s="118">
        <v>77</v>
      </c>
      <c r="I38" s="112">
        <f t="shared" si="0"/>
        <v>1.3110365514560607</v>
      </c>
      <c r="J38" s="35">
        <v>75</v>
      </c>
      <c r="K38" s="83" t="s">
        <v>110</v>
      </c>
      <c r="L38" s="83" t="s">
        <v>110</v>
      </c>
      <c r="M38" s="35"/>
      <c r="N38" s="35">
        <v>95</v>
      </c>
      <c r="O38" s="83" t="s">
        <v>110</v>
      </c>
      <c r="P38" s="83" t="s">
        <v>110</v>
      </c>
      <c r="Q38" s="113">
        <f t="shared" si="1"/>
        <v>170</v>
      </c>
      <c r="R38" s="113">
        <f t="shared" si="2"/>
        <v>222.87621374753033</v>
      </c>
      <c r="S38" s="84"/>
    </row>
    <row r="39" spans="1:19" s="108" customFormat="1" ht="12.75">
      <c r="A39" s="84">
        <v>3</v>
      </c>
      <c r="B39" s="84"/>
      <c r="C39" s="111" t="s">
        <v>127</v>
      </c>
      <c r="D39" s="116" t="s">
        <v>42</v>
      </c>
      <c r="E39" s="84"/>
      <c r="F39" s="83" t="s">
        <v>16</v>
      </c>
      <c r="G39" s="7">
        <v>103.6</v>
      </c>
      <c r="H39" s="118">
        <v>105</v>
      </c>
      <c r="I39" s="112">
        <f>10^(0.75194503*LOG(G39/175.508)^2)</f>
        <v>1.09499241643308</v>
      </c>
      <c r="J39" s="35">
        <v>90</v>
      </c>
      <c r="K39" s="83" t="s">
        <v>140</v>
      </c>
      <c r="L39" s="83" t="s">
        <v>140</v>
      </c>
      <c r="M39" s="35"/>
      <c r="N39" s="35">
        <v>105</v>
      </c>
      <c r="O39" s="83" t="s">
        <v>110</v>
      </c>
      <c r="P39" s="83" t="s">
        <v>110</v>
      </c>
      <c r="Q39" s="113">
        <f>SUM(MAX(J39:L39),MAX(N39:P39))</f>
        <v>195</v>
      </c>
      <c r="R39" s="113">
        <f>I39*Q39</f>
        <v>213.5235212044506</v>
      </c>
      <c r="S39" s="84"/>
    </row>
    <row r="40" spans="1:19" s="108" customFormat="1" ht="12.75">
      <c r="A40" s="84">
        <v>4</v>
      </c>
      <c r="B40" s="84"/>
      <c r="C40" s="111" t="s">
        <v>135</v>
      </c>
      <c r="D40" s="116" t="s">
        <v>42</v>
      </c>
      <c r="E40" s="84"/>
      <c r="F40" s="83" t="s">
        <v>16</v>
      </c>
      <c r="G40" s="7">
        <v>81.3</v>
      </c>
      <c r="H40" s="124">
        <v>85</v>
      </c>
      <c r="I40" s="112">
        <f t="shared" si="0"/>
        <v>1.2133544077227094</v>
      </c>
      <c r="J40" s="83" t="s">
        <v>138</v>
      </c>
      <c r="K40" s="83">
        <v>90</v>
      </c>
      <c r="L40" s="83" t="s">
        <v>140</v>
      </c>
      <c r="M40" s="35"/>
      <c r="N40" s="35">
        <v>105</v>
      </c>
      <c r="O40" s="35">
        <v>110</v>
      </c>
      <c r="P40" s="83" t="s">
        <v>152</v>
      </c>
      <c r="Q40" s="113">
        <f t="shared" si="1"/>
        <v>200</v>
      </c>
      <c r="R40" s="113">
        <f t="shared" si="2"/>
        <v>242.67088154454188</v>
      </c>
      <c r="S40" s="84"/>
    </row>
    <row r="41" spans="1:19" ht="12.75">
      <c r="A41" s="71"/>
      <c r="B41" s="71"/>
      <c r="C41" s="78"/>
      <c r="D41" s="72" t="s">
        <v>42</v>
      </c>
      <c r="E41" s="71"/>
      <c r="F41" s="73"/>
      <c r="G41" s="74"/>
      <c r="H41" s="80"/>
      <c r="I41" s="75"/>
      <c r="J41" s="76"/>
      <c r="K41" s="73"/>
      <c r="L41" s="73"/>
      <c r="M41" s="76"/>
      <c r="N41" s="76"/>
      <c r="O41" s="82" t="s">
        <v>36</v>
      </c>
      <c r="P41" s="73"/>
      <c r="Q41" s="77"/>
      <c r="R41" s="77"/>
      <c r="S41" s="81">
        <f>SUM(R37:R40)</f>
        <v>902.796117814228</v>
      </c>
    </row>
    <row r="42" spans="1:18" s="21" customFormat="1" ht="15.75" customHeight="1">
      <c r="A42" s="24"/>
      <c r="B42" s="24"/>
      <c r="C42" s="54"/>
      <c r="D42" s="4"/>
      <c r="E42" s="56"/>
      <c r="F42" s="57"/>
      <c r="G42" s="58"/>
      <c r="H42" s="3"/>
      <c r="I42" s="59"/>
      <c r="J42" s="24"/>
      <c r="K42" s="24"/>
      <c r="L42" s="24"/>
      <c r="M42" s="63"/>
      <c r="N42" s="24"/>
      <c r="O42" s="24"/>
      <c r="P42" s="24"/>
      <c r="Q42" s="25"/>
      <c r="R42" s="25"/>
    </row>
    <row r="43" spans="1:18" s="21" customFormat="1" ht="15.75" customHeight="1">
      <c r="A43" s="24"/>
      <c r="B43" s="24"/>
      <c r="C43" s="55"/>
      <c r="D43" s="4"/>
      <c r="E43" s="56"/>
      <c r="F43" s="57"/>
      <c r="G43" s="58"/>
      <c r="H43" s="3"/>
      <c r="I43" s="59"/>
      <c r="J43" s="24"/>
      <c r="K43" s="24"/>
      <c r="L43" s="24"/>
      <c r="M43" s="63"/>
      <c r="N43" s="24"/>
      <c r="O43" s="24"/>
      <c r="P43" s="24"/>
      <c r="Q43" s="25"/>
      <c r="R43" s="25"/>
    </row>
    <row r="44" spans="1:18" s="21" customFormat="1" ht="15.75" customHeight="1">
      <c r="A44" s="24"/>
      <c r="B44" s="24"/>
      <c r="C44" s="109" t="s">
        <v>133</v>
      </c>
      <c r="D44" s="119" t="s">
        <v>41</v>
      </c>
      <c r="E44" s="119" t="s">
        <v>157</v>
      </c>
      <c r="L44" s="24"/>
      <c r="M44" s="63"/>
      <c r="N44" s="24"/>
      <c r="O44" s="24"/>
      <c r="P44" s="24"/>
      <c r="Q44" s="25"/>
      <c r="R44" s="25"/>
    </row>
    <row r="45" spans="1:18" s="21" customFormat="1" ht="15.75" customHeight="1">
      <c r="A45" s="24"/>
      <c r="B45" s="24"/>
      <c r="C45" s="109" t="s">
        <v>133</v>
      </c>
      <c r="D45" s="119" t="s">
        <v>41</v>
      </c>
      <c r="E45" s="119" t="s">
        <v>158</v>
      </c>
      <c r="L45" s="24"/>
      <c r="M45" s="63"/>
      <c r="N45" s="24"/>
      <c r="O45" s="24"/>
      <c r="P45" s="24"/>
      <c r="Q45" s="25"/>
      <c r="R45" s="25"/>
    </row>
    <row r="46" spans="1:19" ht="12.75">
      <c r="A46" s="28"/>
      <c r="B46" s="28"/>
      <c r="C46" s="29"/>
      <c r="D46" s="30"/>
      <c r="E46" s="31"/>
      <c r="F46" s="30"/>
      <c r="G46" s="32"/>
      <c r="H46" s="30"/>
      <c r="I46" s="33"/>
      <c r="J46" s="28"/>
      <c r="K46" s="28"/>
      <c r="L46" s="24"/>
      <c r="M46" s="63"/>
      <c r="N46" s="24"/>
      <c r="O46" s="24"/>
      <c r="P46" s="24"/>
      <c r="Q46" s="25"/>
      <c r="R46" s="25"/>
      <c r="S46" s="21"/>
    </row>
    <row r="47" spans="1:11" ht="12.75">
      <c r="A47" s="18"/>
      <c r="B47" s="8"/>
      <c r="C47" s="8" t="s">
        <v>9</v>
      </c>
      <c r="D47" s="14"/>
      <c r="E47" s="20" t="s">
        <v>15</v>
      </c>
      <c r="F47" s="8"/>
      <c r="G47" s="8"/>
      <c r="H47" s="14"/>
      <c r="I47" s="8" t="s">
        <v>18</v>
      </c>
      <c r="J47" s="8"/>
      <c r="K47" s="10"/>
    </row>
    <row r="48" spans="1:11" ht="15.75" customHeight="1">
      <c r="A48" s="18" t="s">
        <v>10</v>
      </c>
      <c r="B48" s="13"/>
      <c r="C48" s="53" t="s">
        <v>75</v>
      </c>
      <c r="D48" s="14"/>
      <c r="E48" s="13"/>
      <c r="F48" s="13"/>
      <c r="G48" s="13"/>
      <c r="H48" s="14"/>
      <c r="I48" s="13" t="s">
        <v>11</v>
      </c>
      <c r="J48" s="13"/>
      <c r="K48" s="14"/>
    </row>
    <row r="49" spans="1:11" ht="15.75" customHeight="1">
      <c r="A49" s="18" t="s">
        <v>12</v>
      </c>
      <c r="B49" s="13"/>
      <c r="C49" s="53" t="s">
        <v>151</v>
      </c>
      <c r="D49" s="14"/>
      <c r="E49" s="13"/>
      <c r="F49" s="13"/>
      <c r="G49" s="13"/>
      <c r="H49" s="14"/>
      <c r="I49" s="13"/>
      <c r="J49" s="13"/>
      <c r="K49" s="14"/>
    </row>
    <row r="50" spans="1:11" ht="15" customHeight="1">
      <c r="A50" s="16" t="s">
        <v>13</v>
      </c>
      <c r="B50" s="9"/>
      <c r="C50" s="53" t="s">
        <v>87</v>
      </c>
      <c r="D50" s="120" t="s">
        <v>156</v>
      </c>
      <c r="E50" s="9"/>
      <c r="F50" s="9"/>
      <c r="G50" s="9"/>
      <c r="H50" s="11"/>
      <c r="I50" s="9"/>
      <c r="J50" s="9"/>
      <c r="K50" s="11"/>
    </row>
    <row r="51" ht="15" customHeight="1"/>
    <row r="52" spans="1:11" ht="12.75">
      <c r="A52" s="18"/>
      <c r="B52" s="12"/>
      <c r="C52" s="12" t="s">
        <v>24</v>
      </c>
      <c r="D52" s="14"/>
      <c r="E52" s="13" t="s">
        <v>15</v>
      </c>
      <c r="F52" s="13"/>
      <c r="G52" s="13"/>
      <c r="H52" s="14"/>
      <c r="I52" s="13" t="s">
        <v>18</v>
      </c>
      <c r="J52" s="13"/>
      <c r="K52" s="14"/>
    </row>
    <row r="53" spans="1:11" ht="15.75" customHeight="1">
      <c r="A53" s="16" t="s">
        <v>10</v>
      </c>
      <c r="B53" s="9"/>
      <c r="C53" s="50" t="s">
        <v>89</v>
      </c>
      <c r="D53" s="11"/>
      <c r="E53" s="9"/>
      <c r="F53" s="9"/>
      <c r="G53" s="9"/>
      <c r="H53" s="11"/>
      <c r="I53" s="9"/>
      <c r="J53" s="9"/>
      <c r="K53" s="11"/>
    </row>
    <row r="54" ht="15" customHeight="1"/>
    <row r="55" spans="1:11" ht="12.75">
      <c r="A55" s="18"/>
      <c r="B55" s="13"/>
      <c r="C55" s="13" t="s">
        <v>25</v>
      </c>
      <c r="D55" s="14"/>
      <c r="E55" s="13" t="s">
        <v>15</v>
      </c>
      <c r="F55" s="13"/>
      <c r="G55" s="13"/>
      <c r="H55" s="14"/>
      <c r="I55" s="13" t="s">
        <v>18</v>
      </c>
      <c r="J55" s="13"/>
      <c r="K55" s="14"/>
    </row>
    <row r="56" spans="1:11" ht="15.75" customHeight="1">
      <c r="A56" s="18" t="s">
        <v>10</v>
      </c>
      <c r="B56" s="13"/>
      <c r="C56" s="53" t="s">
        <v>75</v>
      </c>
      <c r="D56" s="14"/>
      <c r="E56" s="13"/>
      <c r="F56" s="13"/>
      <c r="G56" s="13"/>
      <c r="H56" s="14"/>
      <c r="I56" s="13"/>
      <c r="J56" s="13"/>
      <c r="K56" s="14"/>
    </row>
    <row r="57" spans="1:11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9" ht="12.75">
      <c r="O59" s="21"/>
    </row>
  </sheetData>
  <sheetProtection/>
  <mergeCells count="3">
    <mergeCell ref="C7:C8"/>
    <mergeCell ref="A1:S1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N83"/>
  <sheetViews>
    <sheetView zoomScalePageLayoutView="0" workbookViewId="0" topLeftCell="A1">
      <selection activeCell="E19" sqref="E19"/>
    </sheetView>
  </sheetViews>
  <sheetFormatPr defaultColWidth="9.140625" defaultRowHeight="12.75"/>
  <sheetData>
    <row r="4" ht="12.75">
      <c r="B4" t="s">
        <v>27</v>
      </c>
    </row>
    <row r="6" spans="1:14" ht="12.75">
      <c r="A6" s="18">
        <v>50</v>
      </c>
      <c r="B6" s="18">
        <v>51</v>
      </c>
      <c r="C6" s="18">
        <v>52</v>
      </c>
      <c r="D6" s="18">
        <v>53</v>
      </c>
      <c r="E6" s="18">
        <v>54</v>
      </c>
      <c r="F6" s="18">
        <v>55</v>
      </c>
      <c r="G6" s="18">
        <v>56</v>
      </c>
      <c r="H6" s="18">
        <v>57</v>
      </c>
      <c r="I6" s="18">
        <v>58</v>
      </c>
      <c r="J6" s="18">
        <v>59</v>
      </c>
      <c r="K6" s="18">
        <v>60</v>
      </c>
      <c r="L6" s="18">
        <v>61</v>
      </c>
      <c r="M6" s="18">
        <v>62</v>
      </c>
      <c r="N6" s="18">
        <v>63</v>
      </c>
    </row>
    <row r="7" spans="1:14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2.75">
      <c r="A14" s="18">
        <v>64</v>
      </c>
      <c r="B14" s="18">
        <v>65</v>
      </c>
      <c r="C14" s="18">
        <v>66</v>
      </c>
      <c r="D14" s="18">
        <v>67</v>
      </c>
      <c r="E14" s="18">
        <v>68</v>
      </c>
      <c r="F14" s="18">
        <v>69</v>
      </c>
      <c r="G14" s="18">
        <v>70</v>
      </c>
      <c r="H14" s="18">
        <v>71</v>
      </c>
      <c r="I14" s="18">
        <v>72</v>
      </c>
      <c r="J14" s="18">
        <v>73</v>
      </c>
      <c r="K14" s="18">
        <v>74</v>
      </c>
      <c r="L14" s="18">
        <v>75</v>
      </c>
      <c r="M14" s="18">
        <v>76</v>
      </c>
      <c r="N14" s="18">
        <v>77</v>
      </c>
    </row>
    <row r="15" spans="1:14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2.75">
      <c r="A22" s="18">
        <v>78</v>
      </c>
      <c r="B22" s="18">
        <v>79</v>
      </c>
      <c r="C22" s="18">
        <v>80</v>
      </c>
      <c r="D22" s="18">
        <v>81</v>
      </c>
      <c r="E22" s="18">
        <v>82</v>
      </c>
      <c r="F22" s="18">
        <v>83</v>
      </c>
      <c r="G22" s="18">
        <v>84</v>
      </c>
      <c r="H22" s="18">
        <v>85</v>
      </c>
      <c r="I22" s="18">
        <v>86</v>
      </c>
      <c r="J22" s="18">
        <v>87</v>
      </c>
      <c r="K22" s="18">
        <v>88</v>
      </c>
      <c r="L22" s="18">
        <v>89</v>
      </c>
      <c r="M22" s="18">
        <v>90</v>
      </c>
      <c r="N22" s="18">
        <v>91</v>
      </c>
    </row>
    <row r="23" spans="1:14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12.75">
      <c r="A30" s="18">
        <v>92</v>
      </c>
      <c r="B30" s="18">
        <v>93</v>
      </c>
      <c r="C30" s="18">
        <v>94</v>
      </c>
      <c r="D30" s="18">
        <v>95</v>
      </c>
      <c r="E30" s="18">
        <v>96</v>
      </c>
      <c r="F30" s="18">
        <v>97</v>
      </c>
      <c r="G30" s="18">
        <v>98</v>
      </c>
      <c r="H30" s="18">
        <v>99</v>
      </c>
      <c r="I30" s="18">
        <v>100</v>
      </c>
      <c r="J30" s="18">
        <v>101</v>
      </c>
      <c r="K30" s="18">
        <v>102</v>
      </c>
      <c r="L30" s="18">
        <v>103</v>
      </c>
      <c r="M30" s="18">
        <v>104</v>
      </c>
      <c r="N30" s="18">
        <v>105</v>
      </c>
    </row>
    <row r="31" spans="1:14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2.75">
      <c r="A37" s="18">
        <v>106</v>
      </c>
      <c r="B37" s="18">
        <v>107</v>
      </c>
      <c r="C37" s="18">
        <v>108</v>
      </c>
      <c r="D37" s="18">
        <v>109</v>
      </c>
      <c r="E37" s="18">
        <v>110</v>
      </c>
      <c r="F37" s="18">
        <v>111</v>
      </c>
      <c r="G37" s="18">
        <v>112</v>
      </c>
      <c r="H37" s="18">
        <v>113</v>
      </c>
      <c r="I37" s="18">
        <v>114</v>
      </c>
      <c r="J37" s="18">
        <v>115</v>
      </c>
      <c r="K37" s="18">
        <v>116</v>
      </c>
      <c r="L37" s="18">
        <v>117</v>
      </c>
      <c r="M37" s="18">
        <v>118</v>
      </c>
      <c r="N37" s="18">
        <v>119</v>
      </c>
    </row>
    <row r="38" spans="1:14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2.75">
      <c r="A45" s="18">
        <v>120</v>
      </c>
      <c r="B45" s="18">
        <v>121</v>
      </c>
      <c r="C45" s="18">
        <v>122</v>
      </c>
      <c r="D45" s="18">
        <v>123</v>
      </c>
      <c r="E45" s="18">
        <v>124</v>
      </c>
      <c r="F45" s="18">
        <v>125</v>
      </c>
      <c r="G45" s="18">
        <v>126</v>
      </c>
      <c r="H45" s="18">
        <v>127</v>
      </c>
      <c r="I45" s="18">
        <v>128</v>
      </c>
      <c r="J45" s="18">
        <v>129</v>
      </c>
      <c r="K45" s="18">
        <v>130</v>
      </c>
      <c r="L45" s="18">
        <v>131</v>
      </c>
      <c r="M45" s="18">
        <v>132</v>
      </c>
      <c r="N45" s="18">
        <v>133</v>
      </c>
    </row>
    <row r="46" spans="1:14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2.75">
      <c r="A52" s="18">
        <v>134</v>
      </c>
      <c r="B52" s="18">
        <v>135</v>
      </c>
      <c r="C52" s="18">
        <v>136</v>
      </c>
      <c r="D52" s="18">
        <v>137</v>
      </c>
      <c r="E52" s="18">
        <v>138</v>
      </c>
      <c r="F52" s="18">
        <v>139</v>
      </c>
      <c r="G52" s="18">
        <v>140</v>
      </c>
      <c r="H52" s="18">
        <v>141</v>
      </c>
      <c r="I52" s="18">
        <v>142</v>
      </c>
      <c r="J52" s="18">
        <v>143</v>
      </c>
      <c r="K52" s="18">
        <v>144</v>
      </c>
      <c r="L52" s="18">
        <v>145</v>
      </c>
      <c r="M52" s="18">
        <v>146</v>
      </c>
      <c r="N52" s="18">
        <v>147</v>
      </c>
    </row>
    <row r="53" spans="1:14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2.75">
      <c r="A57" s="18">
        <v>148</v>
      </c>
      <c r="B57" s="18">
        <v>149</v>
      </c>
      <c r="C57" s="18">
        <v>150</v>
      </c>
      <c r="D57" s="18">
        <v>151</v>
      </c>
      <c r="E57" s="18">
        <v>152</v>
      </c>
      <c r="F57" s="18">
        <v>153</v>
      </c>
      <c r="G57" s="18">
        <v>154</v>
      </c>
      <c r="H57" s="18">
        <v>155</v>
      </c>
      <c r="I57" s="18">
        <v>156</v>
      </c>
      <c r="J57" s="18">
        <v>157</v>
      </c>
      <c r="K57" s="18">
        <v>158</v>
      </c>
      <c r="L57" s="18">
        <v>159</v>
      </c>
      <c r="M57" s="18">
        <v>160</v>
      </c>
      <c r="N57" s="18">
        <v>161</v>
      </c>
    </row>
    <row r="58" spans="1:14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2.75">
      <c r="A62" s="18">
        <v>162</v>
      </c>
      <c r="B62" s="18">
        <v>163</v>
      </c>
      <c r="C62" s="18">
        <v>164</v>
      </c>
      <c r="D62" s="18">
        <v>165</v>
      </c>
      <c r="E62" s="18">
        <v>166</v>
      </c>
      <c r="F62" s="18">
        <v>167</v>
      </c>
      <c r="G62" s="18">
        <v>168</v>
      </c>
      <c r="H62" s="18">
        <v>169</v>
      </c>
      <c r="I62" s="18">
        <v>170</v>
      </c>
      <c r="J62" s="18">
        <v>171</v>
      </c>
      <c r="K62" s="18">
        <v>172</v>
      </c>
      <c r="L62" s="18">
        <v>173</v>
      </c>
      <c r="M62" s="18">
        <v>174</v>
      </c>
      <c r="N62" s="18">
        <v>175</v>
      </c>
    </row>
    <row r="63" spans="1:14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.75">
      <c r="A67" s="18">
        <v>176</v>
      </c>
      <c r="B67" s="18">
        <v>177</v>
      </c>
      <c r="C67" s="18">
        <v>178</v>
      </c>
      <c r="D67" s="18">
        <v>179</v>
      </c>
      <c r="E67" s="18">
        <v>180</v>
      </c>
      <c r="F67" s="18">
        <v>181</v>
      </c>
      <c r="G67" s="18">
        <v>182</v>
      </c>
      <c r="H67" s="18">
        <v>183</v>
      </c>
      <c r="I67" s="18">
        <v>184</v>
      </c>
      <c r="J67" s="18">
        <v>185</v>
      </c>
      <c r="K67" s="18">
        <v>186</v>
      </c>
      <c r="L67" s="18">
        <v>187</v>
      </c>
      <c r="M67" s="18">
        <v>188</v>
      </c>
      <c r="N67" s="18">
        <v>189</v>
      </c>
    </row>
    <row r="68" spans="1:14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2.75">
      <c r="A73" s="18">
        <v>190</v>
      </c>
      <c r="B73" s="18">
        <v>191</v>
      </c>
      <c r="C73" s="18">
        <v>192</v>
      </c>
      <c r="D73" s="18">
        <v>193</v>
      </c>
      <c r="E73" s="18">
        <v>194</v>
      </c>
      <c r="F73" s="18">
        <v>195</v>
      </c>
      <c r="G73" s="18">
        <v>196</v>
      </c>
      <c r="H73" s="18">
        <v>197</v>
      </c>
      <c r="I73" s="18">
        <v>198</v>
      </c>
      <c r="J73" s="18">
        <v>199</v>
      </c>
      <c r="K73" s="18">
        <v>200</v>
      </c>
      <c r="L73" s="18">
        <v>201</v>
      </c>
      <c r="M73" s="18">
        <v>202</v>
      </c>
      <c r="N73" s="18">
        <v>203</v>
      </c>
    </row>
    <row r="74" spans="1:14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2.75">
      <c r="A78" s="18">
        <v>204</v>
      </c>
      <c r="B78" s="18">
        <v>205</v>
      </c>
      <c r="C78" s="18">
        <v>206</v>
      </c>
      <c r="D78" s="18">
        <v>207</v>
      </c>
      <c r="E78" s="18">
        <v>208</v>
      </c>
      <c r="F78" s="18">
        <v>209</v>
      </c>
      <c r="G78" s="18">
        <v>210</v>
      </c>
      <c r="H78" s="18">
        <v>211</v>
      </c>
      <c r="I78" s="18">
        <v>212</v>
      </c>
      <c r="J78" s="18">
        <v>213</v>
      </c>
      <c r="K78" s="18">
        <v>214</v>
      </c>
      <c r="L78" s="18">
        <v>215</v>
      </c>
      <c r="M78" s="18">
        <v>216</v>
      </c>
      <c r="N78" s="18">
        <v>217</v>
      </c>
    </row>
    <row r="79" spans="1:14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1:14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adujmovic</dc:creator>
  <cp:keywords/>
  <dc:description/>
  <cp:lastModifiedBy>Elektrotehnika</cp:lastModifiedBy>
  <cp:lastPrinted>2017-12-09T15:56:25Z</cp:lastPrinted>
  <dcterms:created xsi:type="dcterms:W3CDTF">2002-10-28T10:50:13Z</dcterms:created>
  <dcterms:modified xsi:type="dcterms:W3CDTF">2017-12-09T16:01:23Z</dcterms:modified>
  <cp:category/>
  <cp:version/>
  <cp:contentType/>
  <cp:contentStatus/>
</cp:coreProperties>
</file>